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udget Pla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'Budget Plan'!$A$4:$P$104</definedName>
    <definedName name="_xlnm._FilterDatabase" localSheetId="2" hidden="1">'Assumptions'!$A$9:$C$17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0.0%"/>
    <numFmt numFmtId="166" formatCode="mmm"/>
    <numFmt numFmtId="167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670"/>
      <sz val="9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56A2A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6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167" fontId="5" fillId="3" borderId="1" applyAlignment="1" pivotButton="0" quotePrefix="0" xfId="0">
      <alignment horizontal="left" vertical="center"/>
    </xf>
    <xf numFmtId="167" fontId="5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7" fontId="5" fillId="6" borderId="1" applyAlignment="1" pivotButton="0" quotePrefix="0" xfId="0">
      <alignment horizontal="left" vertical="center"/>
    </xf>
    <xf numFmtId="167" fontId="5" fillId="3" borderId="1" applyAlignment="1" pivotButton="0" quotePrefix="0" xfId="0">
      <alignment horizontal="left" vertical="center"/>
    </xf>
    <xf numFmtId="167" fontId="5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Spend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'Summary'!B18</f>
            </strRef>
          </tx>
          <spPr>
            <a:solidFill xmlns:a="http://schemas.openxmlformats.org/drawingml/2006/main">
              <a:srgbClr val="173B57"/>
            </a:solidFill>
            <a:ln xmlns:a="http://schemas.openxmlformats.org/drawingml/2006/main">
              <a:solidFill>
                <a:srgbClr val="173B57"/>
              </a:solidFill>
              <a:prstDash val="solid"/>
            </a:ln>
          </spPr>
          <cat>
            <numRef>
              <f>'Summary'!$A$19:$A$30</f>
            </numRef>
          </cat>
          <val>
            <numRef>
              <f>'Summary'!$B$19:$B$30</f>
            </numRef>
          </val>
        </ser>
        <ser>
          <idx val="1"/>
          <order val="1"/>
          <tx>
            <strRef>
              <f>'Summary'!C18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'Summary'!$A$19:$A$30</f>
            </numRef>
          </cat>
          <val>
            <numRef>
              <f>'Summary'!$C$19:$C$30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Spend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 fitToPage="1"/>
  </sheetPr>
  <dimension ref="A1:M3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3" customWidth="1" min="3" max="3"/>
    <col width="14" customWidth="1" min="4" max="4"/>
    <col width="14" customWidth="1" min="5" max="5"/>
    <col width="3" customWidth="1" min="6" max="6"/>
    <col width="23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 ht="27" customHeight="1">
      <c r="A1" s="1" t="inlineStr">
        <is>
          <t>Insurance Agency Marketing Budget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9" t="n"/>
    </row>
    <row r="2" ht="20" customHeight="1">
      <c r="A2" s="3" t="inlineStr">
        <is>
          <t>All sample entries are fictional.</t>
        </is>
      </c>
      <c r="D2" s="3" t="inlineStr">
        <is>
          <t>Indicators use entered planning data; review alerts manually.</t>
        </is>
      </c>
    </row>
    <row r="3" ht="6" customHeight="1"/>
    <row r="4">
      <c r="A4" s="4" t="inlineStr">
        <is>
          <t>Indicator</t>
        </is>
      </c>
      <c r="B4" s="4" t="inlineStr">
        <is>
          <t>Value</t>
        </is>
      </c>
    </row>
    <row r="5">
      <c r="A5" s="5" t="inlineStr">
        <is>
          <t>Records in Planning Year</t>
        </is>
      </c>
      <c r="B5" s="6">
        <f>IF(COUNTA('Budget Plan'!$A$5:$K$104)=0,"",COUNTIFS('Budget Plan'!$B$5:$B$104,"&gt;="&amp;Assumptions!$B$5,'Budget Plan'!$B$5:$B$104,"&lt;="&amp;Assumptions!$B$6))</f>
        <v/>
      </c>
    </row>
    <row r="6">
      <c r="A6" s="7" t="inlineStr">
        <is>
          <t>Planned Spend</t>
        </is>
      </c>
      <c r="B6" s="8">
        <f>IF(OR(B5="",B5=0),"",SUMIFS('Budget Plan'!$G$5:$G$104,'Budget Plan'!$B$5:$B$104,"&gt;="&amp;Assumptions!$B$5,'Budget Plan'!$B$5:$B$104,"&lt;="&amp;Assumptions!$B$6))</f>
        <v/>
      </c>
    </row>
    <row r="7">
      <c r="A7" s="5" t="inlineStr">
        <is>
          <t>Actual Spend</t>
        </is>
      </c>
      <c r="B7" s="9">
        <f>IF(OR(B5="",B5=0),"",SUMIFS('Budget Plan'!$H$5:$H$104,'Budget Plan'!$B$5:$B$104,"&gt;="&amp;Assumptions!$B$5,'Budget Plan'!$B$5:$B$104,"&lt;="&amp;Assumptions!$B$6))</f>
        <v/>
      </c>
    </row>
    <row r="8">
      <c r="A8" s="7" t="inlineStr">
        <is>
          <t>Remaining vs Plan</t>
        </is>
      </c>
      <c r="B8" s="8">
        <f>IF(OR(B6="",B7=""),"",IFERROR(B6-B7,""))</f>
        <v/>
      </c>
    </row>
    <row r="9">
      <c r="A9" s="5" t="inlineStr">
        <is>
          <t>Plan Used</t>
        </is>
      </c>
      <c r="B9" s="10">
        <f>IF(OR(B6="",B6=0,B7=""),"",IFERROR(B7/B6,""))</f>
        <v/>
      </c>
    </row>
    <row r="10">
      <c r="A10" s="7" t="inlineStr">
        <is>
          <t>Leads</t>
        </is>
      </c>
      <c r="B10" s="11">
        <f>IF(OR(B5="",B5=0),"",SUMIFS('Budget Plan'!$I$5:$I$104,'Budget Plan'!$B$5:$B$104,"&gt;="&amp;Assumptions!$B$5,'Budget Plan'!$B$5:$B$104,"&lt;="&amp;Assumptions!$B$6))</f>
        <v/>
      </c>
    </row>
    <row r="11">
      <c r="A11" s="5" t="inlineStr">
        <is>
          <t>Quotes</t>
        </is>
      </c>
      <c r="B11" s="6">
        <f>IF(OR(B5="",B5=0),"",SUMIFS('Budget Plan'!$J$5:$J$104,'Budget Plan'!$B$5:$B$104,"&gt;="&amp;Assumptions!$B$5,'Budget Plan'!$B$5:$B$104,"&lt;="&amp;Assumptions!$B$6))</f>
        <v/>
      </c>
    </row>
    <row r="12">
      <c r="A12" s="7" t="inlineStr">
        <is>
          <t>New Policies</t>
        </is>
      </c>
      <c r="B12" s="11">
        <f>IF(OR(B5="",B5=0),"",SUMIFS('Budget Plan'!$K$5:$K$104,'Budget Plan'!$B$5:$B$104,"&gt;="&amp;Assumptions!$B$5,'Budget Plan'!$B$5:$B$104,"&lt;="&amp;Assumptions!$B$6))</f>
        <v/>
      </c>
    </row>
    <row r="13">
      <c r="A13" s="5" t="inlineStr">
        <is>
          <t>Cost per Lead</t>
        </is>
      </c>
      <c r="B13" s="9">
        <f>IF(OR(B7="",B10="",B10=0),"",IFERROR(B7/B10,""))</f>
        <v/>
      </c>
    </row>
    <row r="14">
      <c r="A14" s="7" t="inlineStr">
        <is>
          <t>Cost per New Policy</t>
        </is>
      </c>
      <c r="B14" s="8">
        <f>IF(OR(B7="",B12="",B12=0),"",IFERROR(B7/B12,""))</f>
        <v/>
      </c>
    </row>
    <row r="15">
      <c r="A15" s="5" t="inlineStr">
        <is>
          <t>Records Needing Review</t>
        </is>
      </c>
      <c r="B15" s="6">
        <f>IF(COUNTA('Budget Plan'!$A$5:$K$104)=0,"",COUNTIF('Budget Plan'!$O$5:$O$104,"Review:*"))</f>
        <v/>
      </c>
    </row>
    <row r="16"/>
    <row r="17">
      <c r="A17" s="12" t="inlineStr">
        <is>
          <t>Monthly Planning-Year View</t>
        </is>
      </c>
      <c r="B17" s="12" t="n"/>
      <c r="C17" s="12" t="n"/>
      <c r="D17" s="12" t="n"/>
      <c r="E17" s="12" t="n"/>
      <c r="G17" s="12" t="inlineStr">
        <is>
          <t>Channel View</t>
        </is>
      </c>
      <c r="H17" s="12" t="n"/>
      <c r="I17" s="12" t="n"/>
      <c r="J17" s="12" t="n"/>
      <c r="K17" s="12" t="n"/>
      <c r="L17" s="12" t="n"/>
      <c r="M17" s="12" t="n"/>
    </row>
    <row r="18">
      <c r="A18" s="4" t="inlineStr">
        <is>
          <t>Month</t>
        </is>
      </c>
      <c r="B18" s="4" t="inlineStr">
        <is>
          <t>Planned</t>
        </is>
      </c>
      <c r="C18" s="4" t="inlineStr">
        <is>
          <t>Actual</t>
        </is>
      </c>
      <c r="D18" s="4" t="inlineStr">
        <is>
          <t>Leads</t>
        </is>
      </c>
      <c r="E18" s="4" t="inlineStr">
        <is>
          <t>New Policies</t>
        </is>
      </c>
      <c r="G18" s="4" t="inlineStr">
        <is>
          <t>Channel</t>
        </is>
      </c>
      <c r="H18" s="4" t="inlineStr">
        <is>
          <t>Planned</t>
        </is>
      </c>
      <c r="I18" s="4" t="inlineStr">
        <is>
          <t>Actual</t>
        </is>
      </c>
      <c r="J18" s="4" t="inlineStr">
        <is>
          <t>Leads</t>
        </is>
      </c>
      <c r="K18" s="4" t="inlineStr">
        <is>
          <t>New Policies</t>
        </is>
      </c>
      <c r="L18" s="4" t="inlineStr">
        <is>
          <t>Budget Limit</t>
        </is>
      </c>
      <c r="M18" s="4" t="inlineStr">
        <is>
          <t>Limit Remaining</t>
        </is>
      </c>
    </row>
    <row r="19">
      <c r="A19" s="13">
        <f>DATE(Assumptions!$B$4,ROW()-18,1)</f>
        <v/>
      </c>
      <c r="B19" s="9">
        <f>IF(COUNTIFS('Budget Plan'!$B$5:$B$104,"&gt;="&amp;$A19,'Budget Plan'!$B$5:$B$104,"&lt;"&amp;DATE(YEAR($A19),MONTH($A19)+1,1))=0,"",SUMIFS('Budget Plan'!$G$5:$G$104,'Budget Plan'!$B$5:$B$104,"&gt;="&amp;$A19,'Budget Plan'!$B$5:$B$104,"&lt;"&amp;DATE(YEAR($A19),MONTH($A19)+1,1)))</f>
        <v/>
      </c>
      <c r="C19" s="9">
        <f>IF(COUNTIFS('Budget Plan'!$B$5:$B$104,"&gt;="&amp;$A19,'Budget Plan'!$B$5:$B$104,"&lt;"&amp;DATE(YEAR($A19),MONTH($A19)+1,1))=0,"",SUMIFS('Budget Plan'!$H$5:$H$104,'Budget Plan'!$B$5:$B$104,"&gt;="&amp;$A19,'Budget Plan'!$B$5:$B$104,"&lt;"&amp;DATE(YEAR($A19),MONTH($A19)+1,1)))</f>
        <v/>
      </c>
      <c r="D19" s="6">
        <f>IF(COUNTIFS('Budget Plan'!$B$5:$B$104,"&gt;="&amp;$A19,'Budget Plan'!$B$5:$B$104,"&lt;"&amp;DATE(YEAR($A19),MONTH($A19)+1,1))=0,"",SUMIFS('Budget Plan'!$I$5:$I$104,'Budget Plan'!$B$5:$B$104,"&gt;="&amp;$A19,'Budget Plan'!$B$5:$B$104,"&lt;"&amp;DATE(YEAR($A19),MONTH($A19)+1,1)))</f>
        <v/>
      </c>
      <c r="E19" s="6">
        <f>IF(COUNTIFS('Budget Plan'!$B$5:$B$104,"&gt;="&amp;$A19,'Budget Plan'!$B$5:$B$104,"&lt;"&amp;DATE(YEAR($A19),MONTH($A19)+1,1))=0,"",SUMIFS('Budget Plan'!$K$5:$K$104,'Budget Plan'!$B$5:$B$104,"&gt;="&amp;$A19,'Budget Plan'!$B$5:$B$104,"&lt;"&amp;DATE(YEAR($A19),MONTH($A19)+1,1)))</f>
        <v/>
      </c>
      <c r="G19" s="14">
        <f>Assumptions!A10</f>
        <v/>
      </c>
      <c r="H19" s="9">
        <f>IF($G19="","",IF(COUNTIFS('Budget Plan'!$C$5:$C$104,$G19,'Budget Plan'!$B$5:$B$104,"&gt;="&amp;Assumptions!$B$5,'Budget Plan'!$B$5:$B$104,"&lt;="&amp;Assumptions!$B$6)=0,"",SUMIFS('Budget Plan'!$G$5:$G$104,'Budget Plan'!$C$5:$C$104,$G19,'Budget Plan'!$B$5:$B$104,"&gt;="&amp;Assumptions!$B$5,'Budget Plan'!$B$5:$B$104,"&lt;="&amp;Assumptions!$B$6)))</f>
        <v/>
      </c>
      <c r="I19" s="9">
        <f>IF($G19="","",IF(COUNTIFS('Budget Plan'!$C$5:$C$104,$G19,'Budget Plan'!$B$5:$B$104,"&gt;="&amp;Assumptions!$B$5,'Budget Plan'!$B$5:$B$104,"&lt;="&amp;Assumptions!$B$6)=0,"",SUMIFS('Budget Plan'!$H$5:$H$104,'Budget Plan'!$C$5:$C$104,$G19,'Budget Plan'!$B$5:$B$104,"&gt;="&amp;Assumptions!$B$5,'Budget Plan'!$B$5:$B$104,"&lt;="&amp;Assumptions!$B$6)))</f>
        <v/>
      </c>
      <c r="J19" s="6">
        <f>IF($G19="","",IF(COUNTIFS('Budget Plan'!$C$5:$C$104,$G19,'Budget Plan'!$B$5:$B$104,"&gt;="&amp;Assumptions!$B$5,'Budget Plan'!$B$5:$B$104,"&lt;="&amp;Assumptions!$B$6)=0,"",SUMIFS('Budget Plan'!$I$5:$I$104,'Budget Plan'!$C$5:$C$104,$G19,'Budget Plan'!$B$5:$B$104,"&gt;="&amp;Assumptions!$B$5,'Budget Plan'!$B$5:$B$104,"&lt;="&amp;Assumptions!$B$6)))</f>
        <v/>
      </c>
      <c r="K19" s="6">
        <f>IF($G19="","",IF(COUNTIFS('Budget Plan'!$C$5:$C$104,$G19,'Budget Plan'!$B$5:$B$104,"&gt;="&amp;Assumptions!$B$5,'Budget Plan'!$B$5:$B$104,"&lt;="&amp;Assumptions!$B$6)=0,"",SUMIFS('Budget Plan'!$K$5:$K$104,'Budget Plan'!$C$5:$C$104,$G19,'Budget Plan'!$B$5:$B$104,"&gt;="&amp;Assumptions!$B$5,'Budget Plan'!$B$5:$B$104,"&lt;="&amp;Assumptions!$B$6)))</f>
        <v/>
      </c>
      <c r="L19" s="9">
        <f>IF($G19="","",IFERROR(VLOOKUP($G19,Assumptions!$A$10:$C$17,2,FALSE),""))</f>
        <v/>
      </c>
      <c r="M19" s="9">
        <f>IF(OR($I19="",$L19=""),"",IFERROR($L19-$I19,""))</f>
        <v/>
      </c>
    </row>
    <row r="20">
      <c r="A20" s="15">
        <f>DATE(Assumptions!$B$4,ROW()-18,1)</f>
        <v/>
      </c>
      <c r="B20" s="8">
        <f>IF(COUNTIFS('Budget Plan'!$B$5:$B$104,"&gt;="&amp;$A20,'Budget Plan'!$B$5:$B$104,"&lt;"&amp;DATE(YEAR($A20),MONTH($A20)+1,1))=0,"",SUMIFS('Budget Plan'!$G$5:$G$104,'Budget Plan'!$B$5:$B$104,"&gt;="&amp;$A20,'Budget Plan'!$B$5:$B$104,"&lt;"&amp;DATE(YEAR($A20),MONTH($A20)+1,1)))</f>
        <v/>
      </c>
      <c r="C20" s="8">
        <f>IF(COUNTIFS('Budget Plan'!$B$5:$B$104,"&gt;="&amp;$A20,'Budget Plan'!$B$5:$B$104,"&lt;"&amp;DATE(YEAR($A20),MONTH($A20)+1,1))=0,"",SUMIFS('Budget Plan'!$H$5:$H$104,'Budget Plan'!$B$5:$B$104,"&gt;="&amp;$A20,'Budget Plan'!$B$5:$B$104,"&lt;"&amp;DATE(YEAR($A20),MONTH($A20)+1,1)))</f>
        <v/>
      </c>
      <c r="D20" s="11">
        <f>IF(COUNTIFS('Budget Plan'!$B$5:$B$104,"&gt;="&amp;$A20,'Budget Plan'!$B$5:$B$104,"&lt;"&amp;DATE(YEAR($A20),MONTH($A20)+1,1))=0,"",SUMIFS('Budget Plan'!$I$5:$I$104,'Budget Plan'!$B$5:$B$104,"&gt;="&amp;$A20,'Budget Plan'!$B$5:$B$104,"&lt;"&amp;DATE(YEAR($A20),MONTH($A20)+1,1)))</f>
        <v/>
      </c>
      <c r="E20" s="11">
        <f>IF(COUNTIFS('Budget Plan'!$B$5:$B$104,"&gt;="&amp;$A20,'Budget Plan'!$B$5:$B$104,"&lt;"&amp;DATE(YEAR($A20),MONTH($A20)+1,1))=0,"",SUMIFS('Budget Plan'!$K$5:$K$104,'Budget Plan'!$B$5:$B$104,"&gt;="&amp;$A20,'Budget Plan'!$B$5:$B$104,"&lt;"&amp;DATE(YEAR($A20),MONTH($A20)+1,1)))</f>
        <v/>
      </c>
      <c r="G20" s="16">
        <f>Assumptions!A11</f>
        <v/>
      </c>
      <c r="H20" s="8">
        <f>IF($G20="","",IF(COUNTIFS('Budget Plan'!$C$5:$C$104,$G20,'Budget Plan'!$B$5:$B$104,"&gt;="&amp;Assumptions!$B$5,'Budget Plan'!$B$5:$B$104,"&lt;="&amp;Assumptions!$B$6)=0,"",SUMIFS('Budget Plan'!$G$5:$G$104,'Budget Plan'!$C$5:$C$104,$G20,'Budget Plan'!$B$5:$B$104,"&gt;="&amp;Assumptions!$B$5,'Budget Plan'!$B$5:$B$104,"&lt;="&amp;Assumptions!$B$6)))</f>
        <v/>
      </c>
      <c r="I20" s="8">
        <f>IF($G20="","",IF(COUNTIFS('Budget Plan'!$C$5:$C$104,$G20,'Budget Plan'!$B$5:$B$104,"&gt;="&amp;Assumptions!$B$5,'Budget Plan'!$B$5:$B$104,"&lt;="&amp;Assumptions!$B$6)=0,"",SUMIFS('Budget Plan'!$H$5:$H$104,'Budget Plan'!$C$5:$C$104,$G20,'Budget Plan'!$B$5:$B$104,"&gt;="&amp;Assumptions!$B$5,'Budget Plan'!$B$5:$B$104,"&lt;="&amp;Assumptions!$B$6)))</f>
        <v/>
      </c>
      <c r="J20" s="11">
        <f>IF($G20="","",IF(COUNTIFS('Budget Plan'!$C$5:$C$104,$G20,'Budget Plan'!$B$5:$B$104,"&gt;="&amp;Assumptions!$B$5,'Budget Plan'!$B$5:$B$104,"&lt;="&amp;Assumptions!$B$6)=0,"",SUMIFS('Budget Plan'!$I$5:$I$104,'Budget Plan'!$C$5:$C$104,$G20,'Budget Plan'!$B$5:$B$104,"&gt;="&amp;Assumptions!$B$5,'Budget Plan'!$B$5:$B$104,"&lt;="&amp;Assumptions!$B$6)))</f>
        <v/>
      </c>
      <c r="K20" s="11">
        <f>IF($G20="","",IF(COUNTIFS('Budget Plan'!$C$5:$C$104,$G20,'Budget Plan'!$B$5:$B$104,"&gt;="&amp;Assumptions!$B$5,'Budget Plan'!$B$5:$B$104,"&lt;="&amp;Assumptions!$B$6)=0,"",SUMIFS('Budget Plan'!$K$5:$K$104,'Budget Plan'!$C$5:$C$104,$G20,'Budget Plan'!$B$5:$B$104,"&gt;="&amp;Assumptions!$B$5,'Budget Plan'!$B$5:$B$104,"&lt;="&amp;Assumptions!$B$6)))</f>
        <v/>
      </c>
      <c r="L20" s="8">
        <f>IF($G20="","",IFERROR(VLOOKUP($G20,Assumptions!$A$10:$C$17,2,FALSE),""))</f>
        <v/>
      </c>
      <c r="M20" s="8">
        <f>IF(OR($I20="",$L20=""),"",IFERROR($L20-$I20,""))</f>
        <v/>
      </c>
    </row>
    <row r="21">
      <c r="A21" s="13">
        <f>DATE(Assumptions!$B$4,ROW()-18,1)</f>
        <v/>
      </c>
      <c r="B21" s="9">
        <f>IF(COUNTIFS('Budget Plan'!$B$5:$B$104,"&gt;="&amp;$A21,'Budget Plan'!$B$5:$B$104,"&lt;"&amp;DATE(YEAR($A21),MONTH($A21)+1,1))=0,"",SUMIFS('Budget Plan'!$G$5:$G$104,'Budget Plan'!$B$5:$B$104,"&gt;="&amp;$A21,'Budget Plan'!$B$5:$B$104,"&lt;"&amp;DATE(YEAR($A21),MONTH($A21)+1,1)))</f>
        <v/>
      </c>
      <c r="C21" s="9">
        <f>IF(COUNTIFS('Budget Plan'!$B$5:$B$104,"&gt;="&amp;$A21,'Budget Plan'!$B$5:$B$104,"&lt;"&amp;DATE(YEAR($A21),MONTH($A21)+1,1))=0,"",SUMIFS('Budget Plan'!$H$5:$H$104,'Budget Plan'!$B$5:$B$104,"&gt;="&amp;$A21,'Budget Plan'!$B$5:$B$104,"&lt;"&amp;DATE(YEAR($A21),MONTH($A21)+1,1)))</f>
        <v/>
      </c>
      <c r="D21" s="6">
        <f>IF(COUNTIFS('Budget Plan'!$B$5:$B$104,"&gt;="&amp;$A21,'Budget Plan'!$B$5:$B$104,"&lt;"&amp;DATE(YEAR($A21),MONTH($A21)+1,1))=0,"",SUMIFS('Budget Plan'!$I$5:$I$104,'Budget Plan'!$B$5:$B$104,"&gt;="&amp;$A21,'Budget Plan'!$B$5:$B$104,"&lt;"&amp;DATE(YEAR($A21),MONTH($A21)+1,1)))</f>
        <v/>
      </c>
      <c r="E21" s="6">
        <f>IF(COUNTIFS('Budget Plan'!$B$5:$B$104,"&gt;="&amp;$A21,'Budget Plan'!$B$5:$B$104,"&lt;"&amp;DATE(YEAR($A21),MONTH($A21)+1,1))=0,"",SUMIFS('Budget Plan'!$K$5:$K$104,'Budget Plan'!$B$5:$B$104,"&gt;="&amp;$A21,'Budget Plan'!$B$5:$B$104,"&lt;"&amp;DATE(YEAR($A21),MONTH($A21)+1,1)))</f>
        <v/>
      </c>
      <c r="G21" s="14">
        <f>Assumptions!A12</f>
        <v/>
      </c>
      <c r="H21" s="9">
        <f>IF($G21="","",IF(COUNTIFS('Budget Plan'!$C$5:$C$104,$G21,'Budget Plan'!$B$5:$B$104,"&gt;="&amp;Assumptions!$B$5,'Budget Plan'!$B$5:$B$104,"&lt;="&amp;Assumptions!$B$6)=0,"",SUMIFS('Budget Plan'!$G$5:$G$104,'Budget Plan'!$C$5:$C$104,$G21,'Budget Plan'!$B$5:$B$104,"&gt;="&amp;Assumptions!$B$5,'Budget Plan'!$B$5:$B$104,"&lt;="&amp;Assumptions!$B$6)))</f>
        <v/>
      </c>
      <c r="I21" s="9">
        <f>IF($G21="","",IF(COUNTIFS('Budget Plan'!$C$5:$C$104,$G21,'Budget Plan'!$B$5:$B$104,"&gt;="&amp;Assumptions!$B$5,'Budget Plan'!$B$5:$B$104,"&lt;="&amp;Assumptions!$B$6)=0,"",SUMIFS('Budget Plan'!$H$5:$H$104,'Budget Plan'!$C$5:$C$104,$G21,'Budget Plan'!$B$5:$B$104,"&gt;="&amp;Assumptions!$B$5,'Budget Plan'!$B$5:$B$104,"&lt;="&amp;Assumptions!$B$6)))</f>
        <v/>
      </c>
      <c r="J21" s="6">
        <f>IF($G21="","",IF(COUNTIFS('Budget Plan'!$C$5:$C$104,$G21,'Budget Plan'!$B$5:$B$104,"&gt;="&amp;Assumptions!$B$5,'Budget Plan'!$B$5:$B$104,"&lt;="&amp;Assumptions!$B$6)=0,"",SUMIFS('Budget Plan'!$I$5:$I$104,'Budget Plan'!$C$5:$C$104,$G21,'Budget Plan'!$B$5:$B$104,"&gt;="&amp;Assumptions!$B$5,'Budget Plan'!$B$5:$B$104,"&lt;="&amp;Assumptions!$B$6)))</f>
        <v/>
      </c>
      <c r="K21" s="6">
        <f>IF($G21="","",IF(COUNTIFS('Budget Plan'!$C$5:$C$104,$G21,'Budget Plan'!$B$5:$B$104,"&gt;="&amp;Assumptions!$B$5,'Budget Plan'!$B$5:$B$104,"&lt;="&amp;Assumptions!$B$6)=0,"",SUMIFS('Budget Plan'!$K$5:$K$104,'Budget Plan'!$C$5:$C$104,$G21,'Budget Plan'!$B$5:$B$104,"&gt;="&amp;Assumptions!$B$5,'Budget Plan'!$B$5:$B$104,"&lt;="&amp;Assumptions!$B$6)))</f>
        <v/>
      </c>
      <c r="L21" s="9">
        <f>IF($G21="","",IFERROR(VLOOKUP($G21,Assumptions!$A$10:$C$17,2,FALSE),""))</f>
        <v/>
      </c>
      <c r="M21" s="9">
        <f>IF(OR($I21="",$L21=""),"",IFERROR($L21-$I21,""))</f>
        <v/>
      </c>
    </row>
    <row r="22">
      <c r="A22" s="15">
        <f>DATE(Assumptions!$B$4,ROW()-18,1)</f>
        <v/>
      </c>
      <c r="B22" s="8">
        <f>IF(COUNTIFS('Budget Plan'!$B$5:$B$104,"&gt;="&amp;$A22,'Budget Plan'!$B$5:$B$104,"&lt;"&amp;DATE(YEAR($A22),MONTH($A22)+1,1))=0,"",SUMIFS('Budget Plan'!$G$5:$G$104,'Budget Plan'!$B$5:$B$104,"&gt;="&amp;$A22,'Budget Plan'!$B$5:$B$104,"&lt;"&amp;DATE(YEAR($A22),MONTH($A22)+1,1)))</f>
        <v/>
      </c>
      <c r="C22" s="8">
        <f>IF(COUNTIFS('Budget Plan'!$B$5:$B$104,"&gt;="&amp;$A22,'Budget Plan'!$B$5:$B$104,"&lt;"&amp;DATE(YEAR($A22),MONTH($A22)+1,1))=0,"",SUMIFS('Budget Plan'!$H$5:$H$104,'Budget Plan'!$B$5:$B$104,"&gt;="&amp;$A22,'Budget Plan'!$B$5:$B$104,"&lt;"&amp;DATE(YEAR($A22),MONTH($A22)+1,1)))</f>
        <v/>
      </c>
      <c r="D22" s="11">
        <f>IF(COUNTIFS('Budget Plan'!$B$5:$B$104,"&gt;="&amp;$A22,'Budget Plan'!$B$5:$B$104,"&lt;"&amp;DATE(YEAR($A22),MONTH($A22)+1,1))=0,"",SUMIFS('Budget Plan'!$I$5:$I$104,'Budget Plan'!$B$5:$B$104,"&gt;="&amp;$A22,'Budget Plan'!$B$5:$B$104,"&lt;"&amp;DATE(YEAR($A22),MONTH($A22)+1,1)))</f>
        <v/>
      </c>
      <c r="E22" s="11">
        <f>IF(COUNTIFS('Budget Plan'!$B$5:$B$104,"&gt;="&amp;$A22,'Budget Plan'!$B$5:$B$104,"&lt;"&amp;DATE(YEAR($A22),MONTH($A22)+1,1))=0,"",SUMIFS('Budget Plan'!$K$5:$K$104,'Budget Plan'!$B$5:$B$104,"&gt;="&amp;$A22,'Budget Plan'!$B$5:$B$104,"&lt;"&amp;DATE(YEAR($A22),MONTH($A22)+1,1)))</f>
        <v/>
      </c>
      <c r="G22" s="16">
        <f>Assumptions!A13</f>
        <v/>
      </c>
      <c r="H22" s="8">
        <f>IF($G22="","",IF(COUNTIFS('Budget Plan'!$C$5:$C$104,$G22,'Budget Plan'!$B$5:$B$104,"&gt;="&amp;Assumptions!$B$5,'Budget Plan'!$B$5:$B$104,"&lt;="&amp;Assumptions!$B$6)=0,"",SUMIFS('Budget Plan'!$G$5:$G$104,'Budget Plan'!$C$5:$C$104,$G22,'Budget Plan'!$B$5:$B$104,"&gt;="&amp;Assumptions!$B$5,'Budget Plan'!$B$5:$B$104,"&lt;="&amp;Assumptions!$B$6)))</f>
        <v/>
      </c>
      <c r="I22" s="8">
        <f>IF($G22="","",IF(COUNTIFS('Budget Plan'!$C$5:$C$104,$G22,'Budget Plan'!$B$5:$B$104,"&gt;="&amp;Assumptions!$B$5,'Budget Plan'!$B$5:$B$104,"&lt;="&amp;Assumptions!$B$6)=0,"",SUMIFS('Budget Plan'!$H$5:$H$104,'Budget Plan'!$C$5:$C$104,$G22,'Budget Plan'!$B$5:$B$104,"&gt;="&amp;Assumptions!$B$5,'Budget Plan'!$B$5:$B$104,"&lt;="&amp;Assumptions!$B$6)))</f>
        <v/>
      </c>
      <c r="J22" s="11">
        <f>IF($G22="","",IF(COUNTIFS('Budget Plan'!$C$5:$C$104,$G22,'Budget Plan'!$B$5:$B$104,"&gt;="&amp;Assumptions!$B$5,'Budget Plan'!$B$5:$B$104,"&lt;="&amp;Assumptions!$B$6)=0,"",SUMIFS('Budget Plan'!$I$5:$I$104,'Budget Plan'!$C$5:$C$104,$G22,'Budget Plan'!$B$5:$B$104,"&gt;="&amp;Assumptions!$B$5,'Budget Plan'!$B$5:$B$104,"&lt;="&amp;Assumptions!$B$6)))</f>
        <v/>
      </c>
      <c r="K22" s="11">
        <f>IF($G22="","",IF(COUNTIFS('Budget Plan'!$C$5:$C$104,$G22,'Budget Plan'!$B$5:$B$104,"&gt;="&amp;Assumptions!$B$5,'Budget Plan'!$B$5:$B$104,"&lt;="&amp;Assumptions!$B$6)=0,"",SUMIFS('Budget Plan'!$K$5:$K$104,'Budget Plan'!$C$5:$C$104,$G22,'Budget Plan'!$B$5:$B$104,"&gt;="&amp;Assumptions!$B$5,'Budget Plan'!$B$5:$B$104,"&lt;="&amp;Assumptions!$B$6)))</f>
        <v/>
      </c>
      <c r="L22" s="8">
        <f>IF($G22="","",IFERROR(VLOOKUP($G22,Assumptions!$A$10:$C$17,2,FALSE),""))</f>
        <v/>
      </c>
      <c r="M22" s="8">
        <f>IF(OR($I22="",$L22=""),"",IFERROR($L22-$I22,""))</f>
        <v/>
      </c>
    </row>
    <row r="23">
      <c r="A23" s="13">
        <f>DATE(Assumptions!$B$4,ROW()-18,1)</f>
        <v/>
      </c>
      <c r="B23" s="9">
        <f>IF(COUNTIFS('Budget Plan'!$B$5:$B$104,"&gt;="&amp;$A23,'Budget Plan'!$B$5:$B$104,"&lt;"&amp;DATE(YEAR($A23),MONTH($A23)+1,1))=0,"",SUMIFS('Budget Plan'!$G$5:$G$104,'Budget Plan'!$B$5:$B$104,"&gt;="&amp;$A23,'Budget Plan'!$B$5:$B$104,"&lt;"&amp;DATE(YEAR($A23),MONTH($A23)+1,1)))</f>
        <v/>
      </c>
      <c r="C23" s="9">
        <f>IF(COUNTIFS('Budget Plan'!$B$5:$B$104,"&gt;="&amp;$A23,'Budget Plan'!$B$5:$B$104,"&lt;"&amp;DATE(YEAR($A23),MONTH($A23)+1,1))=0,"",SUMIFS('Budget Plan'!$H$5:$H$104,'Budget Plan'!$B$5:$B$104,"&gt;="&amp;$A23,'Budget Plan'!$B$5:$B$104,"&lt;"&amp;DATE(YEAR($A23),MONTH($A23)+1,1)))</f>
        <v/>
      </c>
      <c r="D23" s="6">
        <f>IF(COUNTIFS('Budget Plan'!$B$5:$B$104,"&gt;="&amp;$A23,'Budget Plan'!$B$5:$B$104,"&lt;"&amp;DATE(YEAR($A23),MONTH($A23)+1,1))=0,"",SUMIFS('Budget Plan'!$I$5:$I$104,'Budget Plan'!$B$5:$B$104,"&gt;="&amp;$A23,'Budget Plan'!$B$5:$B$104,"&lt;"&amp;DATE(YEAR($A23),MONTH($A23)+1,1)))</f>
        <v/>
      </c>
      <c r="E23" s="6">
        <f>IF(COUNTIFS('Budget Plan'!$B$5:$B$104,"&gt;="&amp;$A23,'Budget Plan'!$B$5:$B$104,"&lt;"&amp;DATE(YEAR($A23),MONTH($A23)+1,1))=0,"",SUMIFS('Budget Plan'!$K$5:$K$104,'Budget Plan'!$B$5:$B$104,"&gt;="&amp;$A23,'Budget Plan'!$B$5:$B$104,"&lt;"&amp;DATE(YEAR($A23),MONTH($A23)+1,1)))</f>
        <v/>
      </c>
      <c r="G23" s="14">
        <f>Assumptions!A14</f>
        <v/>
      </c>
      <c r="H23" s="9">
        <f>IF($G23="","",IF(COUNTIFS('Budget Plan'!$C$5:$C$104,$G23,'Budget Plan'!$B$5:$B$104,"&gt;="&amp;Assumptions!$B$5,'Budget Plan'!$B$5:$B$104,"&lt;="&amp;Assumptions!$B$6)=0,"",SUMIFS('Budget Plan'!$G$5:$G$104,'Budget Plan'!$C$5:$C$104,$G23,'Budget Plan'!$B$5:$B$104,"&gt;="&amp;Assumptions!$B$5,'Budget Plan'!$B$5:$B$104,"&lt;="&amp;Assumptions!$B$6)))</f>
        <v/>
      </c>
      <c r="I23" s="9">
        <f>IF($G23="","",IF(COUNTIFS('Budget Plan'!$C$5:$C$104,$G23,'Budget Plan'!$B$5:$B$104,"&gt;="&amp;Assumptions!$B$5,'Budget Plan'!$B$5:$B$104,"&lt;="&amp;Assumptions!$B$6)=0,"",SUMIFS('Budget Plan'!$H$5:$H$104,'Budget Plan'!$C$5:$C$104,$G23,'Budget Plan'!$B$5:$B$104,"&gt;="&amp;Assumptions!$B$5,'Budget Plan'!$B$5:$B$104,"&lt;="&amp;Assumptions!$B$6)))</f>
        <v/>
      </c>
      <c r="J23" s="6">
        <f>IF($G23="","",IF(COUNTIFS('Budget Plan'!$C$5:$C$104,$G23,'Budget Plan'!$B$5:$B$104,"&gt;="&amp;Assumptions!$B$5,'Budget Plan'!$B$5:$B$104,"&lt;="&amp;Assumptions!$B$6)=0,"",SUMIFS('Budget Plan'!$I$5:$I$104,'Budget Plan'!$C$5:$C$104,$G23,'Budget Plan'!$B$5:$B$104,"&gt;="&amp;Assumptions!$B$5,'Budget Plan'!$B$5:$B$104,"&lt;="&amp;Assumptions!$B$6)))</f>
        <v/>
      </c>
      <c r="K23" s="6">
        <f>IF($G23="","",IF(COUNTIFS('Budget Plan'!$C$5:$C$104,$G23,'Budget Plan'!$B$5:$B$104,"&gt;="&amp;Assumptions!$B$5,'Budget Plan'!$B$5:$B$104,"&lt;="&amp;Assumptions!$B$6)=0,"",SUMIFS('Budget Plan'!$K$5:$K$104,'Budget Plan'!$C$5:$C$104,$G23,'Budget Plan'!$B$5:$B$104,"&gt;="&amp;Assumptions!$B$5,'Budget Plan'!$B$5:$B$104,"&lt;="&amp;Assumptions!$B$6)))</f>
        <v/>
      </c>
      <c r="L23" s="9">
        <f>IF($G23="","",IFERROR(VLOOKUP($G23,Assumptions!$A$10:$C$17,2,FALSE),""))</f>
        <v/>
      </c>
      <c r="M23" s="9">
        <f>IF(OR($I23="",$L23=""),"",IFERROR($L23-$I23,""))</f>
        <v/>
      </c>
    </row>
    <row r="24">
      <c r="A24" s="15">
        <f>DATE(Assumptions!$B$4,ROW()-18,1)</f>
        <v/>
      </c>
      <c r="B24" s="8">
        <f>IF(COUNTIFS('Budget Plan'!$B$5:$B$104,"&gt;="&amp;$A24,'Budget Plan'!$B$5:$B$104,"&lt;"&amp;DATE(YEAR($A24),MONTH($A24)+1,1))=0,"",SUMIFS('Budget Plan'!$G$5:$G$104,'Budget Plan'!$B$5:$B$104,"&gt;="&amp;$A24,'Budget Plan'!$B$5:$B$104,"&lt;"&amp;DATE(YEAR($A24),MONTH($A24)+1,1)))</f>
        <v/>
      </c>
      <c r="C24" s="8">
        <f>IF(COUNTIFS('Budget Plan'!$B$5:$B$104,"&gt;="&amp;$A24,'Budget Plan'!$B$5:$B$104,"&lt;"&amp;DATE(YEAR($A24),MONTH($A24)+1,1))=0,"",SUMIFS('Budget Plan'!$H$5:$H$104,'Budget Plan'!$B$5:$B$104,"&gt;="&amp;$A24,'Budget Plan'!$B$5:$B$104,"&lt;"&amp;DATE(YEAR($A24),MONTH($A24)+1,1)))</f>
        <v/>
      </c>
      <c r="D24" s="11">
        <f>IF(COUNTIFS('Budget Plan'!$B$5:$B$104,"&gt;="&amp;$A24,'Budget Plan'!$B$5:$B$104,"&lt;"&amp;DATE(YEAR($A24),MONTH($A24)+1,1))=0,"",SUMIFS('Budget Plan'!$I$5:$I$104,'Budget Plan'!$B$5:$B$104,"&gt;="&amp;$A24,'Budget Plan'!$B$5:$B$104,"&lt;"&amp;DATE(YEAR($A24),MONTH($A24)+1,1)))</f>
        <v/>
      </c>
      <c r="E24" s="11">
        <f>IF(COUNTIFS('Budget Plan'!$B$5:$B$104,"&gt;="&amp;$A24,'Budget Plan'!$B$5:$B$104,"&lt;"&amp;DATE(YEAR($A24),MONTH($A24)+1,1))=0,"",SUMIFS('Budget Plan'!$K$5:$K$104,'Budget Plan'!$B$5:$B$104,"&gt;="&amp;$A24,'Budget Plan'!$B$5:$B$104,"&lt;"&amp;DATE(YEAR($A24),MONTH($A24)+1,1)))</f>
        <v/>
      </c>
      <c r="G24" s="16">
        <f>Assumptions!A15</f>
        <v/>
      </c>
      <c r="H24" s="8">
        <f>IF($G24="","",IF(COUNTIFS('Budget Plan'!$C$5:$C$104,$G24,'Budget Plan'!$B$5:$B$104,"&gt;="&amp;Assumptions!$B$5,'Budget Plan'!$B$5:$B$104,"&lt;="&amp;Assumptions!$B$6)=0,"",SUMIFS('Budget Plan'!$G$5:$G$104,'Budget Plan'!$C$5:$C$104,$G24,'Budget Plan'!$B$5:$B$104,"&gt;="&amp;Assumptions!$B$5,'Budget Plan'!$B$5:$B$104,"&lt;="&amp;Assumptions!$B$6)))</f>
        <v/>
      </c>
      <c r="I24" s="8">
        <f>IF($G24="","",IF(COUNTIFS('Budget Plan'!$C$5:$C$104,$G24,'Budget Plan'!$B$5:$B$104,"&gt;="&amp;Assumptions!$B$5,'Budget Plan'!$B$5:$B$104,"&lt;="&amp;Assumptions!$B$6)=0,"",SUMIFS('Budget Plan'!$H$5:$H$104,'Budget Plan'!$C$5:$C$104,$G24,'Budget Plan'!$B$5:$B$104,"&gt;="&amp;Assumptions!$B$5,'Budget Plan'!$B$5:$B$104,"&lt;="&amp;Assumptions!$B$6)))</f>
        <v/>
      </c>
      <c r="J24" s="11">
        <f>IF($G24="","",IF(COUNTIFS('Budget Plan'!$C$5:$C$104,$G24,'Budget Plan'!$B$5:$B$104,"&gt;="&amp;Assumptions!$B$5,'Budget Plan'!$B$5:$B$104,"&lt;="&amp;Assumptions!$B$6)=0,"",SUMIFS('Budget Plan'!$I$5:$I$104,'Budget Plan'!$C$5:$C$104,$G24,'Budget Plan'!$B$5:$B$104,"&gt;="&amp;Assumptions!$B$5,'Budget Plan'!$B$5:$B$104,"&lt;="&amp;Assumptions!$B$6)))</f>
        <v/>
      </c>
      <c r="K24" s="11">
        <f>IF($G24="","",IF(COUNTIFS('Budget Plan'!$C$5:$C$104,$G24,'Budget Plan'!$B$5:$B$104,"&gt;="&amp;Assumptions!$B$5,'Budget Plan'!$B$5:$B$104,"&lt;="&amp;Assumptions!$B$6)=0,"",SUMIFS('Budget Plan'!$K$5:$K$104,'Budget Plan'!$C$5:$C$104,$G24,'Budget Plan'!$B$5:$B$104,"&gt;="&amp;Assumptions!$B$5,'Budget Plan'!$B$5:$B$104,"&lt;="&amp;Assumptions!$B$6)))</f>
        <v/>
      </c>
      <c r="L24" s="8">
        <f>IF($G24="","",IFERROR(VLOOKUP($G24,Assumptions!$A$10:$C$17,2,FALSE),""))</f>
        <v/>
      </c>
      <c r="M24" s="8">
        <f>IF(OR($I24="",$L24=""),"",IFERROR($L24-$I24,""))</f>
        <v/>
      </c>
    </row>
    <row r="25">
      <c r="A25" s="13">
        <f>DATE(Assumptions!$B$4,ROW()-18,1)</f>
        <v/>
      </c>
      <c r="B25" s="9">
        <f>IF(COUNTIFS('Budget Plan'!$B$5:$B$104,"&gt;="&amp;$A25,'Budget Plan'!$B$5:$B$104,"&lt;"&amp;DATE(YEAR($A25),MONTH($A25)+1,1))=0,"",SUMIFS('Budget Plan'!$G$5:$G$104,'Budget Plan'!$B$5:$B$104,"&gt;="&amp;$A25,'Budget Plan'!$B$5:$B$104,"&lt;"&amp;DATE(YEAR($A25),MONTH($A25)+1,1)))</f>
        <v/>
      </c>
      <c r="C25" s="9">
        <f>IF(COUNTIFS('Budget Plan'!$B$5:$B$104,"&gt;="&amp;$A25,'Budget Plan'!$B$5:$B$104,"&lt;"&amp;DATE(YEAR($A25),MONTH($A25)+1,1))=0,"",SUMIFS('Budget Plan'!$H$5:$H$104,'Budget Plan'!$B$5:$B$104,"&gt;="&amp;$A25,'Budget Plan'!$B$5:$B$104,"&lt;"&amp;DATE(YEAR($A25),MONTH($A25)+1,1)))</f>
        <v/>
      </c>
      <c r="D25" s="6">
        <f>IF(COUNTIFS('Budget Plan'!$B$5:$B$104,"&gt;="&amp;$A25,'Budget Plan'!$B$5:$B$104,"&lt;"&amp;DATE(YEAR($A25),MONTH($A25)+1,1))=0,"",SUMIFS('Budget Plan'!$I$5:$I$104,'Budget Plan'!$B$5:$B$104,"&gt;="&amp;$A25,'Budget Plan'!$B$5:$B$104,"&lt;"&amp;DATE(YEAR($A25),MONTH($A25)+1,1)))</f>
        <v/>
      </c>
      <c r="E25" s="6">
        <f>IF(COUNTIFS('Budget Plan'!$B$5:$B$104,"&gt;="&amp;$A25,'Budget Plan'!$B$5:$B$104,"&lt;"&amp;DATE(YEAR($A25),MONTH($A25)+1,1))=0,"",SUMIFS('Budget Plan'!$K$5:$K$104,'Budget Plan'!$B$5:$B$104,"&gt;="&amp;$A25,'Budget Plan'!$B$5:$B$104,"&lt;"&amp;DATE(YEAR($A25),MONTH($A25)+1,1)))</f>
        <v/>
      </c>
      <c r="G25" s="14">
        <f>Assumptions!A16</f>
        <v/>
      </c>
      <c r="H25" s="9">
        <f>IF($G25="","",IF(COUNTIFS('Budget Plan'!$C$5:$C$104,$G25,'Budget Plan'!$B$5:$B$104,"&gt;="&amp;Assumptions!$B$5,'Budget Plan'!$B$5:$B$104,"&lt;="&amp;Assumptions!$B$6)=0,"",SUMIFS('Budget Plan'!$G$5:$G$104,'Budget Plan'!$C$5:$C$104,$G25,'Budget Plan'!$B$5:$B$104,"&gt;="&amp;Assumptions!$B$5,'Budget Plan'!$B$5:$B$104,"&lt;="&amp;Assumptions!$B$6)))</f>
        <v/>
      </c>
      <c r="I25" s="9">
        <f>IF($G25="","",IF(COUNTIFS('Budget Plan'!$C$5:$C$104,$G25,'Budget Plan'!$B$5:$B$104,"&gt;="&amp;Assumptions!$B$5,'Budget Plan'!$B$5:$B$104,"&lt;="&amp;Assumptions!$B$6)=0,"",SUMIFS('Budget Plan'!$H$5:$H$104,'Budget Plan'!$C$5:$C$104,$G25,'Budget Plan'!$B$5:$B$104,"&gt;="&amp;Assumptions!$B$5,'Budget Plan'!$B$5:$B$104,"&lt;="&amp;Assumptions!$B$6)))</f>
        <v/>
      </c>
      <c r="J25" s="6">
        <f>IF($G25="","",IF(COUNTIFS('Budget Plan'!$C$5:$C$104,$G25,'Budget Plan'!$B$5:$B$104,"&gt;="&amp;Assumptions!$B$5,'Budget Plan'!$B$5:$B$104,"&lt;="&amp;Assumptions!$B$6)=0,"",SUMIFS('Budget Plan'!$I$5:$I$104,'Budget Plan'!$C$5:$C$104,$G25,'Budget Plan'!$B$5:$B$104,"&gt;="&amp;Assumptions!$B$5,'Budget Plan'!$B$5:$B$104,"&lt;="&amp;Assumptions!$B$6)))</f>
        <v/>
      </c>
      <c r="K25" s="6">
        <f>IF($G25="","",IF(COUNTIFS('Budget Plan'!$C$5:$C$104,$G25,'Budget Plan'!$B$5:$B$104,"&gt;="&amp;Assumptions!$B$5,'Budget Plan'!$B$5:$B$104,"&lt;="&amp;Assumptions!$B$6)=0,"",SUMIFS('Budget Plan'!$K$5:$K$104,'Budget Plan'!$C$5:$C$104,$G25,'Budget Plan'!$B$5:$B$104,"&gt;="&amp;Assumptions!$B$5,'Budget Plan'!$B$5:$B$104,"&lt;="&amp;Assumptions!$B$6)))</f>
        <v/>
      </c>
      <c r="L25" s="9">
        <f>IF($G25="","",IFERROR(VLOOKUP($G25,Assumptions!$A$10:$C$17,2,FALSE),""))</f>
        <v/>
      </c>
      <c r="M25" s="9">
        <f>IF(OR($I25="",$L25=""),"",IFERROR($L25-$I25,""))</f>
        <v/>
      </c>
    </row>
    <row r="26">
      <c r="A26" s="15">
        <f>DATE(Assumptions!$B$4,ROW()-18,1)</f>
        <v/>
      </c>
      <c r="B26" s="8">
        <f>IF(COUNTIFS('Budget Plan'!$B$5:$B$104,"&gt;="&amp;$A26,'Budget Plan'!$B$5:$B$104,"&lt;"&amp;DATE(YEAR($A26),MONTH($A26)+1,1))=0,"",SUMIFS('Budget Plan'!$G$5:$G$104,'Budget Plan'!$B$5:$B$104,"&gt;="&amp;$A26,'Budget Plan'!$B$5:$B$104,"&lt;"&amp;DATE(YEAR($A26),MONTH($A26)+1,1)))</f>
        <v/>
      </c>
      <c r="C26" s="8">
        <f>IF(COUNTIFS('Budget Plan'!$B$5:$B$104,"&gt;="&amp;$A26,'Budget Plan'!$B$5:$B$104,"&lt;"&amp;DATE(YEAR($A26),MONTH($A26)+1,1))=0,"",SUMIFS('Budget Plan'!$H$5:$H$104,'Budget Plan'!$B$5:$B$104,"&gt;="&amp;$A26,'Budget Plan'!$B$5:$B$104,"&lt;"&amp;DATE(YEAR($A26),MONTH($A26)+1,1)))</f>
        <v/>
      </c>
      <c r="D26" s="11">
        <f>IF(COUNTIFS('Budget Plan'!$B$5:$B$104,"&gt;="&amp;$A26,'Budget Plan'!$B$5:$B$104,"&lt;"&amp;DATE(YEAR($A26),MONTH($A26)+1,1))=0,"",SUMIFS('Budget Plan'!$I$5:$I$104,'Budget Plan'!$B$5:$B$104,"&gt;="&amp;$A26,'Budget Plan'!$B$5:$B$104,"&lt;"&amp;DATE(YEAR($A26),MONTH($A26)+1,1)))</f>
        <v/>
      </c>
      <c r="E26" s="11">
        <f>IF(COUNTIFS('Budget Plan'!$B$5:$B$104,"&gt;="&amp;$A26,'Budget Plan'!$B$5:$B$104,"&lt;"&amp;DATE(YEAR($A26),MONTH($A26)+1,1))=0,"",SUMIFS('Budget Plan'!$K$5:$K$104,'Budget Plan'!$B$5:$B$104,"&gt;="&amp;$A26,'Budget Plan'!$B$5:$B$104,"&lt;"&amp;DATE(YEAR($A26),MONTH($A26)+1,1)))</f>
        <v/>
      </c>
      <c r="G26" s="16">
        <f>Assumptions!A17</f>
        <v/>
      </c>
      <c r="H26" s="8">
        <f>IF($G26="","",IF(COUNTIFS('Budget Plan'!$C$5:$C$104,$G26,'Budget Plan'!$B$5:$B$104,"&gt;="&amp;Assumptions!$B$5,'Budget Plan'!$B$5:$B$104,"&lt;="&amp;Assumptions!$B$6)=0,"",SUMIFS('Budget Plan'!$G$5:$G$104,'Budget Plan'!$C$5:$C$104,$G26,'Budget Plan'!$B$5:$B$104,"&gt;="&amp;Assumptions!$B$5,'Budget Plan'!$B$5:$B$104,"&lt;="&amp;Assumptions!$B$6)))</f>
        <v/>
      </c>
      <c r="I26" s="8">
        <f>IF($G26="","",IF(COUNTIFS('Budget Plan'!$C$5:$C$104,$G26,'Budget Plan'!$B$5:$B$104,"&gt;="&amp;Assumptions!$B$5,'Budget Plan'!$B$5:$B$104,"&lt;="&amp;Assumptions!$B$6)=0,"",SUMIFS('Budget Plan'!$H$5:$H$104,'Budget Plan'!$C$5:$C$104,$G26,'Budget Plan'!$B$5:$B$104,"&gt;="&amp;Assumptions!$B$5,'Budget Plan'!$B$5:$B$104,"&lt;="&amp;Assumptions!$B$6)))</f>
        <v/>
      </c>
      <c r="J26" s="11">
        <f>IF($G26="","",IF(COUNTIFS('Budget Plan'!$C$5:$C$104,$G26,'Budget Plan'!$B$5:$B$104,"&gt;="&amp;Assumptions!$B$5,'Budget Plan'!$B$5:$B$104,"&lt;="&amp;Assumptions!$B$6)=0,"",SUMIFS('Budget Plan'!$I$5:$I$104,'Budget Plan'!$C$5:$C$104,$G26,'Budget Plan'!$B$5:$B$104,"&gt;="&amp;Assumptions!$B$5,'Budget Plan'!$B$5:$B$104,"&lt;="&amp;Assumptions!$B$6)))</f>
        <v/>
      </c>
      <c r="K26" s="11">
        <f>IF($G26="","",IF(COUNTIFS('Budget Plan'!$C$5:$C$104,$G26,'Budget Plan'!$B$5:$B$104,"&gt;="&amp;Assumptions!$B$5,'Budget Plan'!$B$5:$B$104,"&lt;="&amp;Assumptions!$B$6)=0,"",SUMIFS('Budget Plan'!$K$5:$K$104,'Budget Plan'!$C$5:$C$104,$G26,'Budget Plan'!$B$5:$B$104,"&gt;="&amp;Assumptions!$B$5,'Budget Plan'!$B$5:$B$104,"&lt;="&amp;Assumptions!$B$6)))</f>
        <v/>
      </c>
      <c r="L26" s="8">
        <f>IF($G26="","",IFERROR(VLOOKUP($G26,Assumptions!$A$10:$C$17,2,FALSE),""))</f>
        <v/>
      </c>
      <c r="M26" s="8">
        <f>IF(OR($I26="",$L26=""),"",IFERROR($L26-$I26,""))</f>
        <v/>
      </c>
    </row>
    <row r="27">
      <c r="A27" s="13">
        <f>DATE(Assumptions!$B$4,ROW()-18,1)</f>
        <v/>
      </c>
      <c r="B27" s="9">
        <f>IF(COUNTIFS('Budget Plan'!$B$5:$B$104,"&gt;="&amp;$A27,'Budget Plan'!$B$5:$B$104,"&lt;"&amp;DATE(YEAR($A27),MONTH($A27)+1,1))=0,"",SUMIFS('Budget Plan'!$G$5:$G$104,'Budget Plan'!$B$5:$B$104,"&gt;="&amp;$A27,'Budget Plan'!$B$5:$B$104,"&lt;"&amp;DATE(YEAR($A27),MONTH($A27)+1,1)))</f>
        <v/>
      </c>
      <c r="C27" s="9">
        <f>IF(COUNTIFS('Budget Plan'!$B$5:$B$104,"&gt;="&amp;$A27,'Budget Plan'!$B$5:$B$104,"&lt;"&amp;DATE(YEAR($A27),MONTH($A27)+1,1))=0,"",SUMIFS('Budget Plan'!$H$5:$H$104,'Budget Plan'!$B$5:$B$104,"&gt;="&amp;$A27,'Budget Plan'!$B$5:$B$104,"&lt;"&amp;DATE(YEAR($A27),MONTH($A27)+1,1)))</f>
        <v/>
      </c>
      <c r="D27" s="6">
        <f>IF(COUNTIFS('Budget Plan'!$B$5:$B$104,"&gt;="&amp;$A27,'Budget Plan'!$B$5:$B$104,"&lt;"&amp;DATE(YEAR($A27),MONTH($A27)+1,1))=0,"",SUMIFS('Budget Plan'!$I$5:$I$104,'Budget Plan'!$B$5:$B$104,"&gt;="&amp;$A27,'Budget Plan'!$B$5:$B$104,"&lt;"&amp;DATE(YEAR($A27),MONTH($A27)+1,1)))</f>
        <v/>
      </c>
      <c r="E27" s="6">
        <f>IF(COUNTIFS('Budget Plan'!$B$5:$B$104,"&gt;="&amp;$A27,'Budget Plan'!$B$5:$B$104,"&lt;"&amp;DATE(YEAR($A27),MONTH($A27)+1,1))=0,"",SUMIFS('Budget Plan'!$K$5:$K$104,'Budget Plan'!$B$5:$B$104,"&gt;="&amp;$A27,'Budget Plan'!$B$5:$B$104,"&lt;"&amp;DATE(YEAR($A27),MONTH($A27)+1,1)))</f>
        <v/>
      </c>
    </row>
    <row r="28">
      <c r="A28" s="15">
        <f>DATE(Assumptions!$B$4,ROW()-18,1)</f>
        <v/>
      </c>
      <c r="B28" s="8">
        <f>IF(COUNTIFS('Budget Plan'!$B$5:$B$104,"&gt;="&amp;$A28,'Budget Plan'!$B$5:$B$104,"&lt;"&amp;DATE(YEAR($A28),MONTH($A28)+1,1))=0,"",SUMIFS('Budget Plan'!$G$5:$G$104,'Budget Plan'!$B$5:$B$104,"&gt;="&amp;$A28,'Budget Plan'!$B$5:$B$104,"&lt;"&amp;DATE(YEAR($A28),MONTH($A28)+1,1)))</f>
        <v/>
      </c>
      <c r="C28" s="8">
        <f>IF(COUNTIFS('Budget Plan'!$B$5:$B$104,"&gt;="&amp;$A28,'Budget Plan'!$B$5:$B$104,"&lt;"&amp;DATE(YEAR($A28),MONTH($A28)+1,1))=0,"",SUMIFS('Budget Plan'!$H$5:$H$104,'Budget Plan'!$B$5:$B$104,"&gt;="&amp;$A28,'Budget Plan'!$B$5:$B$104,"&lt;"&amp;DATE(YEAR($A28),MONTH($A28)+1,1)))</f>
        <v/>
      </c>
      <c r="D28" s="11">
        <f>IF(COUNTIFS('Budget Plan'!$B$5:$B$104,"&gt;="&amp;$A28,'Budget Plan'!$B$5:$B$104,"&lt;"&amp;DATE(YEAR($A28),MONTH($A28)+1,1))=0,"",SUMIFS('Budget Plan'!$I$5:$I$104,'Budget Plan'!$B$5:$B$104,"&gt;="&amp;$A28,'Budget Plan'!$B$5:$B$104,"&lt;"&amp;DATE(YEAR($A28),MONTH($A28)+1,1)))</f>
        <v/>
      </c>
      <c r="E28" s="11">
        <f>IF(COUNTIFS('Budget Plan'!$B$5:$B$104,"&gt;="&amp;$A28,'Budget Plan'!$B$5:$B$104,"&lt;"&amp;DATE(YEAR($A28),MONTH($A28)+1,1))=0,"",SUMIFS('Budget Plan'!$K$5:$K$104,'Budget Plan'!$B$5:$B$104,"&gt;="&amp;$A28,'Budget Plan'!$B$5:$B$104,"&lt;"&amp;DATE(YEAR($A28),MONTH($A28)+1,1)))</f>
        <v/>
      </c>
    </row>
    <row r="29">
      <c r="A29" s="13">
        <f>DATE(Assumptions!$B$4,ROW()-18,1)</f>
        <v/>
      </c>
      <c r="B29" s="9">
        <f>IF(COUNTIFS('Budget Plan'!$B$5:$B$104,"&gt;="&amp;$A29,'Budget Plan'!$B$5:$B$104,"&lt;"&amp;DATE(YEAR($A29),MONTH($A29)+1,1))=0,"",SUMIFS('Budget Plan'!$G$5:$G$104,'Budget Plan'!$B$5:$B$104,"&gt;="&amp;$A29,'Budget Plan'!$B$5:$B$104,"&lt;"&amp;DATE(YEAR($A29),MONTH($A29)+1,1)))</f>
        <v/>
      </c>
      <c r="C29" s="9">
        <f>IF(COUNTIFS('Budget Plan'!$B$5:$B$104,"&gt;="&amp;$A29,'Budget Plan'!$B$5:$B$104,"&lt;"&amp;DATE(YEAR($A29),MONTH($A29)+1,1))=0,"",SUMIFS('Budget Plan'!$H$5:$H$104,'Budget Plan'!$B$5:$B$104,"&gt;="&amp;$A29,'Budget Plan'!$B$5:$B$104,"&lt;"&amp;DATE(YEAR($A29),MONTH($A29)+1,1)))</f>
        <v/>
      </c>
      <c r="D29" s="6">
        <f>IF(COUNTIFS('Budget Plan'!$B$5:$B$104,"&gt;="&amp;$A29,'Budget Plan'!$B$5:$B$104,"&lt;"&amp;DATE(YEAR($A29),MONTH($A29)+1,1))=0,"",SUMIFS('Budget Plan'!$I$5:$I$104,'Budget Plan'!$B$5:$B$104,"&gt;="&amp;$A29,'Budget Plan'!$B$5:$B$104,"&lt;"&amp;DATE(YEAR($A29),MONTH($A29)+1,1)))</f>
        <v/>
      </c>
      <c r="E29" s="6">
        <f>IF(COUNTIFS('Budget Plan'!$B$5:$B$104,"&gt;="&amp;$A29,'Budget Plan'!$B$5:$B$104,"&lt;"&amp;DATE(YEAR($A29),MONTH($A29)+1,1))=0,"",SUMIFS('Budget Plan'!$K$5:$K$104,'Budget Plan'!$B$5:$B$104,"&gt;="&amp;$A29,'Budget Plan'!$B$5:$B$104,"&lt;"&amp;DATE(YEAR($A29),MONTH($A29)+1,1)))</f>
        <v/>
      </c>
    </row>
    <row r="30">
      <c r="A30" s="15">
        <f>DATE(Assumptions!$B$4,ROW()-18,1)</f>
        <v/>
      </c>
      <c r="B30" s="8">
        <f>IF(COUNTIFS('Budget Plan'!$B$5:$B$104,"&gt;="&amp;$A30,'Budget Plan'!$B$5:$B$104,"&lt;"&amp;DATE(YEAR($A30),MONTH($A30)+1,1))=0,"",SUMIFS('Budget Plan'!$G$5:$G$104,'Budget Plan'!$B$5:$B$104,"&gt;="&amp;$A30,'Budget Plan'!$B$5:$B$104,"&lt;"&amp;DATE(YEAR($A30),MONTH($A30)+1,1)))</f>
        <v/>
      </c>
      <c r="C30" s="8">
        <f>IF(COUNTIFS('Budget Plan'!$B$5:$B$104,"&gt;="&amp;$A30,'Budget Plan'!$B$5:$B$104,"&lt;"&amp;DATE(YEAR($A30),MONTH($A30)+1,1))=0,"",SUMIFS('Budget Plan'!$H$5:$H$104,'Budget Plan'!$B$5:$B$104,"&gt;="&amp;$A30,'Budget Plan'!$B$5:$B$104,"&lt;"&amp;DATE(YEAR($A30),MONTH($A30)+1,1)))</f>
        <v/>
      </c>
      <c r="D30" s="11">
        <f>IF(COUNTIFS('Budget Plan'!$B$5:$B$104,"&gt;="&amp;$A30,'Budget Plan'!$B$5:$B$104,"&lt;"&amp;DATE(YEAR($A30),MONTH($A30)+1,1))=0,"",SUMIFS('Budget Plan'!$I$5:$I$104,'Budget Plan'!$B$5:$B$104,"&gt;="&amp;$A30,'Budget Plan'!$B$5:$B$104,"&lt;"&amp;DATE(YEAR($A30),MONTH($A30)+1,1)))</f>
        <v/>
      </c>
      <c r="E30" s="11">
        <f>IF(COUNTIFS('Budget Plan'!$B$5:$B$104,"&gt;="&amp;$A30,'Budget Plan'!$B$5:$B$104,"&lt;"&amp;DATE(YEAR($A30),MONTH($A30)+1,1))=0,"",SUMIFS('Budget Plan'!$K$5:$K$104,'Budget Plan'!$B$5:$B$104,"&gt;="&amp;$A30,'Budget Plan'!$B$5:$B$104,"&lt;"&amp;DATE(YEAR($A30),MONTH($A30)+1,1)))</f>
        <v/>
      </c>
    </row>
  </sheetData>
  <mergeCells count="1">
    <mergeCell ref="A1:M1"/>
  </mergeCells>
  <conditionalFormatting sqref="B8">
    <cfRule type="expression" priority="1" dxfId="0">
      <formula>AND($B8&lt;&gt;"",$B8&lt;0)</formula>
    </cfRule>
    <cfRule type="expression" priority="2" dxfId="1">
      <formula>AND($B8&lt;&gt;"",$B8&gt;=0)</formula>
    </cfRule>
  </conditionalFormatting>
  <conditionalFormatting sqref="B15">
    <cfRule type="expression" priority="3" dxfId="0">
      <formula>AND($B15&lt;&gt;"",$B15&gt;0)</formula>
    </cfRule>
  </conditionalFormatting>
  <conditionalFormatting sqref="M19:M26">
    <cfRule type="expression" priority="4" dxfId="0">
      <formula>AND($M19&lt;&gt;"",$M19&lt;0)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 fitToPage="1"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2" customWidth="1" min="3" max="3"/>
    <col width="31" customWidth="1" min="4" max="4"/>
    <col width="24" customWidth="1" min="5" max="5"/>
    <col width="13" customWidth="1" min="6" max="6"/>
    <col width="15" customWidth="1" min="7" max="7"/>
    <col width="15" customWidth="1" min="8" max="8"/>
    <col width="10" customWidth="1" min="9" max="9"/>
    <col width="10" customWidth="1" min="10" max="10"/>
    <col width="13" customWidth="1" min="11" max="11"/>
    <col width="16" customWidth="1" min="12" max="12"/>
    <col width="16" customWidth="1" min="13" max="13"/>
    <col width="20" customWidth="1" min="14" max="14"/>
    <col width="29" customWidth="1" min="15" max="15"/>
    <col width="34" customWidth="1" min="16" max="16"/>
  </cols>
  <sheetData>
    <row r="1" ht="27" customHeight="1">
      <c r="A1" s="1" t="inlineStr">
        <is>
          <t>Marketing Budget Plan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9" t="n"/>
    </row>
    <row r="2" ht="21" customHeight="1">
      <c r="A2" s="3" t="inlineStr">
        <is>
          <t>Editable cells are pale yellow. All sample entries are fictional.</t>
        </is>
      </c>
      <c r="H2" s="3" t="inlineStr">
        <is>
          <t>Review alerts prompt a manual check only.</t>
        </is>
      </c>
    </row>
    <row r="3" ht="6" customHeight="1"/>
    <row r="4" ht="30" customHeight="1">
      <c r="A4" s="4" t="inlineStr">
        <is>
          <t>Record ID</t>
        </is>
      </c>
      <c r="B4" s="4" t="inlineStr">
        <is>
          <t>Spend Date</t>
        </is>
      </c>
      <c r="C4" s="4" t="inlineStr">
        <is>
          <t>Channel</t>
        </is>
      </c>
      <c r="D4" s="4" t="inlineStr">
        <is>
          <t>Campaign</t>
        </is>
      </c>
      <c r="E4" s="4" t="inlineStr">
        <is>
          <t>Owner</t>
        </is>
      </c>
      <c r="F4" s="4" t="inlineStr">
        <is>
          <t>Status</t>
        </is>
      </c>
      <c r="G4" s="4" t="inlineStr">
        <is>
          <t>Planned Spend</t>
        </is>
      </c>
      <c r="H4" s="4" t="inlineStr">
        <is>
          <t>Actual Spend</t>
        </is>
      </c>
      <c r="I4" s="4" t="inlineStr">
        <is>
          <t>Leads</t>
        </is>
      </c>
      <c r="J4" s="4" t="inlineStr">
        <is>
          <t>Quotes</t>
        </is>
      </c>
      <c r="K4" s="4" t="inlineStr">
        <is>
          <t>New Policies</t>
        </is>
      </c>
      <c r="L4" s="4" t="inlineStr">
        <is>
          <t>Plan Remaining</t>
        </is>
      </c>
      <c r="M4" s="4" t="inlineStr">
        <is>
          <t>Cost per Lead</t>
        </is>
      </c>
      <c r="N4" s="4" t="inlineStr">
        <is>
          <t>Cost per New Policy</t>
        </is>
      </c>
      <c r="O4" s="4" t="inlineStr">
        <is>
          <t>Review Alert</t>
        </is>
      </c>
      <c r="P4" s="4" t="inlineStr">
        <is>
          <t>Notes</t>
        </is>
      </c>
    </row>
    <row r="5">
      <c r="A5" s="17" t="inlineStr">
        <is>
          <t>MKT-2026-001</t>
        </is>
      </c>
      <c r="B5" s="30" t="n">
        <v>46037</v>
      </c>
      <c r="C5" s="17" t="inlineStr">
        <is>
          <t>Paid Search</t>
        </is>
      </c>
      <c r="D5" s="19" t="inlineStr">
        <is>
          <t>Fictional - Blue Finch Search</t>
        </is>
      </c>
      <c r="E5" s="17" t="inlineStr">
        <is>
          <t>Avery Rowan (fictional)</t>
        </is>
      </c>
      <c r="F5" s="17" t="inlineStr">
        <is>
          <t>Complete</t>
        </is>
      </c>
      <c r="G5" s="20" t="n">
        <v>1800</v>
      </c>
      <c r="H5" s="20" t="n">
        <v>1760</v>
      </c>
      <c r="I5" s="21" t="n">
        <v>42</v>
      </c>
      <c r="J5" s="21" t="n">
        <v>19</v>
      </c>
      <c r="K5" s="21" t="n">
        <v>8</v>
      </c>
      <c r="L5" s="22">
        <f>IF(COUNTA(A5:K5)=0,"",IF(OR(G5="",H5=""),"",IFERROR(G5-H5,"")))</f>
        <v/>
      </c>
      <c r="M5" s="22">
        <f>IF(COUNTA(A5:K5)=0,"",IF(OR(H5="",I5="",I5=0),"",IFERROR(H5/I5,"")))</f>
        <v/>
      </c>
      <c r="N5" s="22">
        <f>IF(COUNTA(A5:K5)=0,"",IF(OR(H5="",K5="",K5=0),"",IFERROR(H5/K5,"")))</f>
        <v/>
      </c>
      <c r="O5" s="23">
        <f>IF(COUNTA(A5:K5)=0,"",IF(A5="","Review: record ID missing",IF(B5="","Review: date missing",IF(C5="","Review: channel missing",IF(F5="","Review: status missing",IF(COUNTIF($A$5:$A$104,A5)&gt;1,"Review: duplicate record ID",IF(OR(B5&lt;Assumptions!$B$5,B5&gt;Assumptions!$B$6),"Review: outside planning year",IF(AND(H5&lt;&gt;"",G5&lt;&gt;"",H5&gt;G5),"Review: actual over plan",IF(AND(H5&gt;0,I5=0),"Review: leads missing or zero",IF(AND(C5&lt;&gt;"",SUMIFS($H$5:$H$104,$C$5:$C$104,C5,$B$5:$B$104,"&gt;="&amp;Assumptions!$B$5,$B$5:$B$104,"&lt;="&amp;Assumptions!$B$6)&gt;IFERROR(VLOOKUP(C5,Assumptions!$A$10:$C$17,2,FALSE),1E+99)),"Review: channel limit",IF(AND(M5&lt;&gt;"",IFERROR(VLOOKUP(C5,Assumptions!$A$10:$C$17,3,FALSE),0)&gt;0,M5&gt;IFERROR(VLOOKUP(C5,Assumptions!$A$10:$C$17,3,FALSE),1E+99)),"Review: cost per lead","No alert")))))))))))</f>
        <v/>
      </c>
      <c r="P5" s="19" t="inlineStr">
        <is>
          <t>Fictional sample entry.</t>
        </is>
      </c>
    </row>
    <row r="6">
      <c r="A6" s="17" t="inlineStr">
        <is>
          <t>MKT-2026-002</t>
        </is>
      </c>
      <c r="B6" s="30" t="n">
        <v>46054</v>
      </c>
      <c r="C6" s="17" t="inlineStr">
        <is>
          <t>Social Media</t>
        </is>
      </c>
      <c r="D6" s="19" t="inlineStr">
        <is>
          <t>Fictional - Cedar Kite Awareness</t>
        </is>
      </c>
      <c r="E6" s="17" t="inlineStr">
        <is>
          <t>Jordan Vale (fictional)</t>
        </is>
      </c>
      <c r="F6" s="17" t="inlineStr">
        <is>
          <t>Complete</t>
        </is>
      </c>
      <c r="G6" s="20" t="n">
        <v>1200</v>
      </c>
      <c r="H6" s="20" t="n">
        <v>1325</v>
      </c>
      <c r="I6" s="21" t="n">
        <v>31</v>
      </c>
      <c r="J6" s="21" t="n">
        <v>12</v>
      </c>
      <c r="K6" s="21" t="n">
        <v>4</v>
      </c>
      <c r="L6" s="24">
        <f>IF(COUNTA(A6:K6)=0,"",IF(OR(G6="",H6=""),"",IFERROR(G6-H6,"")))</f>
        <v/>
      </c>
      <c r="M6" s="24">
        <f>IF(COUNTA(A6:K6)=0,"",IF(OR(H6="",I6="",I6=0),"",IFERROR(H6/I6,"")))</f>
        <v/>
      </c>
      <c r="N6" s="24">
        <f>IF(COUNTA(A6:K6)=0,"",IF(OR(H6="",K6="",K6=0),"",IFERROR(H6/K6,"")))</f>
        <v/>
      </c>
      <c r="O6" s="25">
        <f>IF(COUNTA(A6:K6)=0,"",IF(A6="","Review: record ID missing",IF(B6="","Review: date missing",IF(C6="","Review: channel missing",IF(F6="","Review: status missing",IF(COUNTIF($A$5:$A$104,A6)&gt;1,"Review: duplicate record ID",IF(OR(B6&lt;Assumptions!$B$5,B6&gt;Assumptions!$B$6),"Review: outside planning year",IF(AND(H6&lt;&gt;"",G6&lt;&gt;"",H6&gt;G6),"Review: actual over plan",IF(AND(H6&gt;0,I6=0),"Review: leads missing or zero",IF(AND(C6&lt;&gt;"",SUMIFS($H$5:$H$104,$C$5:$C$104,C6,$B$5:$B$104,"&gt;="&amp;Assumptions!$B$5,$B$5:$B$104,"&lt;="&amp;Assumptions!$B$6)&gt;IFERROR(VLOOKUP(C6,Assumptions!$A$10:$C$17,2,FALSE),1E+99)),"Review: channel limit",IF(AND(M6&lt;&gt;"",IFERROR(VLOOKUP(C6,Assumptions!$A$10:$C$17,3,FALSE),0)&gt;0,M6&gt;IFERROR(VLOOKUP(C6,Assumptions!$A$10:$C$17,3,FALSE),1E+99)),"Review: cost per lead","No alert")))))))))))</f>
        <v/>
      </c>
      <c r="P6" s="19" t="inlineStr">
        <is>
          <t>Fictional sample entry.</t>
        </is>
      </c>
    </row>
    <row r="7">
      <c r="A7" s="17" t="inlineStr">
        <is>
          <t>MKT-2026-003</t>
        </is>
      </c>
      <c r="B7" s="30" t="n">
        <v>46091</v>
      </c>
      <c r="C7" s="17" t="inlineStr">
        <is>
          <t>Community Events</t>
        </is>
      </c>
      <c r="D7" s="19" t="inlineStr">
        <is>
          <t>Fictional - Lantern Square Booth</t>
        </is>
      </c>
      <c r="E7" s="17" t="inlineStr">
        <is>
          <t>Morgan Pine (fictional)</t>
        </is>
      </c>
      <c r="F7" s="17" t="inlineStr">
        <is>
          <t>Complete</t>
        </is>
      </c>
      <c r="G7" s="20" t="n">
        <v>2500</v>
      </c>
      <c r="H7" s="20" t="n">
        <v>2460</v>
      </c>
      <c r="I7" s="21" t="n">
        <v>56</v>
      </c>
      <c r="J7" s="21" t="n">
        <v>28</v>
      </c>
      <c r="K7" s="21" t="n">
        <v>11</v>
      </c>
      <c r="L7" s="22">
        <f>IF(COUNTA(A7:K7)=0,"",IF(OR(G7="",H7=""),"",IFERROR(G7-H7,"")))</f>
        <v/>
      </c>
      <c r="M7" s="22">
        <f>IF(COUNTA(A7:K7)=0,"",IF(OR(H7="",I7="",I7=0),"",IFERROR(H7/I7,"")))</f>
        <v/>
      </c>
      <c r="N7" s="22">
        <f>IF(COUNTA(A7:K7)=0,"",IF(OR(H7="",K7="",K7=0),"",IFERROR(H7/K7,"")))</f>
        <v/>
      </c>
      <c r="O7" s="23">
        <f>IF(COUNTA(A7:K7)=0,"",IF(A7="","Review: record ID missing",IF(B7="","Review: date missing",IF(C7="","Review: channel missing",IF(F7="","Review: status missing",IF(COUNTIF($A$5:$A$104,A7)&gt;1,"Review: duplicate record ID",IF(OR(B7&lt;Assumptions!$B$5,B7&gt;Assumptions!$B$6),"Review: outside planning year",IF(AND(H7&lt;&gt;"",G7&lt;&gt;"",H7&gt;G7),"Review: actual over plan",IF(AND(H7&gt;0,I7=0),"Review: leads missing or zero",IF(AND(C7&lt;&gt;"",SUMIFS($H$5:$H$104,$C$5:$C$104,C7,$B$5:$B$104,"&gt;="&amp;Assumptions!$B$5,$B$5:$B$104,"&lt;="&amp;Assumptions!$B$6)&gt;IFERROR(VLOOKUP(C7,Assumptions!$A$10:$C$17,2,FALSE),1E+99)),"Review: channel limit",IF(AND(M7&lt;&gt;"",IFERROR(VLOOKUP(C7,Assumptions!$A$10:$C$17,3,FALSE),0)&gt;0,M7&gt;IFERROR(VLOOKUP(C7,Assumptions!$A$10:$C$17,3,FALSE),1E+99)),"Review: cost per lead","No alert")))))))))))</f>
        <v/>
      </c>
      <c r="P7" s="19" t="inlineStr">
        <is>
          <t>Fictional sample entry.</t>
        </is>
      </c>
    </row>
    <row r="8">
      <c r="A8" s="17" t="inlineStr">
        <is>
          <t>MKT-2026-004</t>
        </is>
      </c>
      <c r="B8" s="30" t="n">
        <v>46117</v>
      </c>
      <c r="C8" s="17" t="inlineStr">
        <is>
          <t>Email</t>
        </is>
      </c>
      <c r="D8" s="19" t="inlineStr">
        <is>
          <t>Fictional - Harbor Thread Nurture</t>
        </is>
      </c>
      <c r="E8" s="17" t="inlineStr">
        <is>
          <t>Riley West (fictional)</t>
        </is>
      </c>
      <c r="F8" s="17" t="inlineStr">
        <is>
          <t>Complete</t>
        </is>
      </c>
      <c r="G8" s="20" t="n">
        <v>650</v>
      </c>
      <c r="H8" s="20" t="n">
        <v>610</v>
      </c>
      <c r="I8" s="21" t="n">
        <v>48</v>
      </c>
      <c r="J8" s="21" t="n">
        <v>21</v>
      </c>
      <c r="K8" s="21" t="n">
        <v>7</v>
      </c>
      <c r="L8" s="24">
        <f>IF(COUNTA(A8:K8)=0,"",IF(OR(G8="",H8=""),"",IFERROR(G8-H8,"")))</f>
        <v/>
      </c>
      <c r="M8" s="24">
        <f>IF(COUNTA(A8:K8)=0,"",IF(OR(H8="",I8="",I8=0),"",IFERROR(H8/I8,"")))</f>
        <v/>
      </c>
      <c r="N8" s="24">
        <f>IF(COUNTA(A8:K8)=0,"",IF(OR(H8="",K8="",K8=0),"",IFERROR(H8/K8,"")))</f>
        <v/>
      </c>
      <c r="O8" s="25">
        <f>IF(COUNTA(A8:K8)=0,"",IF(A8="","Review: record ID missing",IF(B8="","Review: date missing",IF(C8="","Review: channel missing",IF(F8="","Review: status missing",IF(COUNTIF($A$5:$A$104,A8)&gt;1,"Review: duplicate record ID",IF(OR(B8&lt;Assumptions!$B$5,B8&gt;Assumptions!$B$6),"Review: outside planning year",IF(AND(H8&lt;&gt;"",G8&lt;&gt;"",H8&gt;G8),"Review: actual over plan",IF(AND(H8&gt;0,I8=0),"Review: leads missing or zero",IF(AND(C8&lt;&gt;"",SUMIFS($H$5:$H$104,$C$5:$C$104,C8,$B$5:$B$104,"&gt;="&amp;Assumptions!$B$5,$B$5:$B$104,"&lt;="&amp;Assumptions!$B$6)&gt;IFERROR(VLOOKUP(C8,Assumptions!$A$10:$C$17,2,FALSE),1E+99)),"Review: channel limit",IF(AND(M8&lt;&gt;"",IFERROR(VLOOKUP(C8,Assumptions!$A$10:$C$17,3,FALSE),0)&gt;0,M8&gt;IFERROR(VLOOKUP(C8,Assumptions!$A$10:$C$17,3,FALSE),1E+99)),"Review: cost per lead","No alert")))))))))))</f>
        <v/>
      </c>
      <c r="P8" s="19" t="inlineStr">
        <is>
          <t>Fictional sample entry.</t>
        </is>
      </c>
    </row>
    <row r="9">
      <c r="A9" s="17" t="inlineStr">
        <is>
          <t>MKT-2026-005</t>
        </is>
      </c>
      <c r="B9" s="30" t="n">
        <v>46143</v>
      </c>
      <c r="C9" s="17" t="inlineStr">
        <is>
          <t>Referral Partners</t>
        </is>
      </c>
      <c r="D9" s="19" t="inlineStr">
        <is>
          <t>Fictional - Copper Acorn Outreach</t>
        </is>
      </c>
      <c r="E9" s="17" t="inlineStr">
        <is>
          <t>Casey North (fictional)</t>
        </is>
      </c>
      <c r="F9" s="17" t="inlineStr">
        <is>
          <t>Active</t>
        </is>
      </c>
      <c r="G9" s="20" t="n">
        <v>1500</v>
      </c>
      <c r="H9" s="20" t="n">
        <v>1420</v>
      </c>
      <c r="I9" s="21" t="n">
        <v>24</v>
      </c>
      <c r="J9" s="21" t="n">
        <v>14</v>
      </c>
      <c r="K9" s="21" t="n">
        <v>6</v>
      </c>
      <c r="L9" s="22">
        <f>IF(COUNTA(A9:K9)=0,"",IF(OR(G9="",H9=""),"",IFERROR(G9-H9,"")))</f>
        <v/>
      </c>
      <c r="M9" s="22">
        <f>IF(COUNTA(A9:K9)=0,"",IF(OR(H9="",I9="",I9=0),"",IFERROR(H9/I9,"")))</f>
        <v/>
      </c>
      <c r="N9" s="22">
        <f>IF(COUNTA(A9:K9)=0,"",IF(OR(H9="",K9="",K9=0),"",IFERROR(H9/K9,"")))</f>
        <v/>
      </c>
      <c r="O9" s="23">
        <f>IF(COUNTA(A9:K9)=0,"",IF(A9="","Review: record ID missing",IF(B9="","Review: date missing",IF(C9="","Review: channel missing",IF(F9="","Review: status missing",IF(COUNTIF($A$5:$A$104,A9)&gt;1,"Review: duplicate record ID",IF(OR(B9&lt;Assumptions!$B$5,B9&gt;Assumptions!$B$6),"Review: outside planning year",IF(AND(H9&lt;&gt;"",G9&lt;&gt;"",H9&gt;G9),"Review: actual over plan",IF(AND(H9&gt;0,I9=0),"Review: leads missing or zero",IF(AND(C9&lt;&gt;"",SUMIFS($H$5:$H$104,$C$5:$C$104,C9,$B$5:$B$104,"&gt;="&amp;Assumptions!$B$5,$B$5:$B$104,"&lt;="&amp;Assumptions!$B$6)&gt;IFERROR(VLOOKUP(C9,Assumptions!$A$10:$C$17,2,FALSE),1E+99)),"Review: channel limit",IF(AND(M9&lt;&gt;"",IFERROR(VLOOKUP(C9,Assumptions!$A$10:$C$17,3,FALSE),0)&gt;0,M9&gt;IFERROR(VLOOKUP(C9,Assumptions!$A$10:$C$17,3,FALSE),1E+99)),"Review: cost per lead","No alert")))))))))))</f>
        <v/>
      </c>
      <c r="P9" s="19" t="inlineStr">
        <is>
          <t>Fictional sample entry.</t>
        </is>
      </c>
    </row>
    <row r="10">
      <c r="A10" s="17" t="inlineStr">
        <is>
          <t>MKT-2026-006</t>
        </is>
      </c>
      <c r="B10" s="30" t="n">
        <v>46185</v>
      </c>
      <c r="C10" s="17" t="inlineStr">
        <is>
          <t>Local Sponsorships</t>
        </is>
      </c>
      <c r="D10" s="19" t="inlineStr">
        <is>
          <t>Fictional - Sunlit Field Sponsorship</t>
        </is>
      </c>
      <c r="E10" s="17" t="inlineStr">
        <is>
          <t>Taylor Reed (fictional)</t>
        </is>
      </c>
      <c r="F10" s="17" t="inlineStr">
        <is>
          <t>Complete</t>
        </is>
      </c>
      <c r="G10" s="20" t="n">
        <v>3000</v>
      </c>
      <c r="H10" s="20" t="n">
        <v>3000</v>
      </c>
      <c r="I10" s="21" t="n">
        <v>38</v>
      </c>
      <c r="J10" s="21" t="n">
        <v>17</v>
      </c>
      <c r="K10" s="21" t="n">
        <v>5</v>
      </c>
      <c r="L10" s="24">
        <f>IF(COUNTA(A10:K10)=0,"",IF(OR(G10="",H10=""),"",IFERROR(G10-H10,"")))</f>
        <v/>
      </c>
      <c r="M10" s="24">
        <f>IF(COUNTA(A10:K10)=0,"",IF(OR(H10="",I10="",I10=0),"",IFERROR(H10/I10,"")))</f>
        <v/>
      </c>
      <c r="N10" s="24">
        <f>IF(COUNTA(A10:K10)=0,"",IF(OR(H10="",K10="",K10=0),"",IFERROR(H10/K10,"")))</f>
        <v/>
      </c>
      <c r="O10" s="25">
        <f>IF(COUNTA(A10:K10)=0,"",IF(A10="","Review: record ID missing",IF(B10="","Review: date missing",IF(C10="","Review: channel missing",IF(F10="","Review: status missing",IF(COUNTIF($A$5:$A$104,A10)&gt;1,"Review: duplicate record ID",IF(OR(B10&lt;Assumptions!$B$5,B10&gt;Assumptions!$B$6),"Review: outside planning year",IF(AND(H10&lt;&gt;"",G10&lt;&gt;"",H10&gt;G10),"Review: actual over plan",IF(AND(H10&gt;0,I10=0),"Review: leads missing or zero",IF(AND(C10&lt;&gt;"",SUMIFS($H$5:$H$104,$C$5:$C$104,C10,$B$5:$B$104,"&gt;="&amp;Assumptions!$B$5,$B$5:$B$104,"&lt;="&amp;Assumptions!$B$6)&gt;IFERROR(VLOOKUP(C10,Assumptions!$A$10:$C$17,2,FALSE),1E+99)),"Review: channel limit",IF(AND(M10&lt;&gt;"",IFERROR(VLOOKUP(C10,Assumptions!$A$10:$C$17,3,FALSE),0)&gt;0,M10&gt;IFERROR(VLOOKUP(C10,Assumptions!$A$10:$C$17,3,FALSE),1E+99)),"Review: cost per lead","No alert")))))))))))</f>
        <v/>
      </c>
      <c r="P10" s="19" t="inlineStr">
        <is>
          <t>Fictional sample entry at plan boundary.</t>
        </is>
      </c>
    </row>
    <row r="11">
      <c r="A11" s="17" t="inlineStr">
        <is>
          <t>MKT-2026-007</t>
        </is>
      </c>
      <c r="B11" s="30" t="n">
        <v>46204</v>
      </c>
      <c r="C11" s="17" t="inlineStr">
        <is>
          <t>Direct Mail</t>
        </is>
      </c>
      <c r="D11" s="19" t="inlineStr">
        <is>
          <t>Fictional - Paper Compass Mailer</t>
        </is>
      </c>
      <c r="E11" s="17" t="inlineStr">
        <is>
          <t>Avery Rowan (fictional)</t>
        </is>
      </c>
      <c r="F11" s="17" t="inlineStr">
        <is>
          <t>Complete</t>
        </is>
      </c>
      <c r="G11" s="20" t="n">
        <v>2200</v>
      </c>
      <c r="H11" s="20" t="n">
        <v>2340</v>
      </c>
      <c r="I11" s="21" t="n">
        <v>27</v>
      </c>
      <c r="J11" s="21" t="n">
        <v>10</v>
      </c>
      <c r="K11" s="21" t="n">
        <v>3</v>
      </c>
      <c r="L11" s="22">
        <f>IF(COUNTA(A11:K11)=0,"",IF(OR(G11="",H11=""),"",IFERROR(G11-H11,"")))</f>
        <v/>
      </c>
      <c r="M11" s="22">
        <f>IF(COUNTA(A11:K11)=0,"",IF(OR(H11="",I11="",I11=0),"",IFERROR(H11/I11,"")))</f>
        <v/>
      </c>
      <c r="N11" s="22">
        <f>IF(COUNTA(A11:K11)=0,"",IF(OR(H11="",K11="",K11=0),"",IFERROR(H11/K11,"")))</f>
        <v/>
      </c>
      <c r="O11" s="23">
        <f>IF(COUNTA(A11:K11)=0,"",IF(A11="","Review: record ID missing",IF(B11="","Review: date missing",IF(C11="","Review: channel missing",IF(F11="","Review: status missing",IF(COUNTIF($A$5:$A$104,A11)&gt;1,"Review: duplicate record ID",IF(OR(B11&lt;Assumptions!$B$5,B11&gt;Assumptions!$B$6),"Review: outside planning year",IF(AND(H11&lt;&gt;"",G11&lt;&gt;"",H11&gt;G11),"Review: actual over plan",IF(AND(H11&gt;0,I11=0),"Review: leads missing or zero",IF(AND(C11&lt;&gt;"",SUMIFS($H$5:$H$104,$C$5:$C$104,C11,$B$5:$B$104,"&gt;="&amp;Assumptions!$B$5,$B$5:$B$104,"&lt;="&amp;Assumptions!$B$6)&gt;IFERROR(VLOOKUP(C11,Assumptions!$A$10:$C$17,2,FALSE),1E+99)),"Review: channel limit",IF(AND(M11&lt;&gt;"",IFERROR(VLOOKUP(C11,Assumptions!$A$10:$C$17,3,FALSE),0)&gt;0,M11&gt;IFERROR(VLOOKUP(C11,Assumptions!$A$10:$C$17,3,FALSE),1E+99)),"Review: cost per lead","No alert")))))))))))</f>
        <v/>
      </c>
      <c r="P11" s="19" t="inlineStr">
        <is>
          <t>Fictional sample entry.</t>
        </is>
      </c>
    </row>
    <row r="12">
      <c r="A12" s="17" t="inlineStr">
        <is>
          <t>MKT-2026-008</t>
        </is>
      </c>
      <c r="B12" s="30" t="n">
        <v>46242</v>
      </c>
      <c r="C12" s="17" t="inlineStr">
        <is>
          <t>Website Content</t>
        </is>
      </c>
      <c r="D12" s="19" t="inlineStr">
        <is>
          <t>Fictional - Mossy Bridge Guides</t>
        </is>
      </c>
      <c r="E12" s="17" t="inlineStr">
        <is>
          <t>Jordan Vale (fictional)</t>
        </is>
      </c>
      <c r="F12" s="17" t="inlineStr">
        <is>
          <t>Active</t>
        </is>
      </c>
      <c r="G12" s="20" t="n">
        <v>1700</v>
      </c>
      <c r="H12" s="20" t="n">
        <v>850</v>
      </c>
      <c r="I12" s="21" t="n">
        <v>19</v>
      </c>
      <c r="J12" s="21" t="n">
        <v>6</v>
      </c>
      <c r="K12" s="21" t="n">
        <v>2</v>
      </c>
      <c r="L12" s="24">
        <f>IF(COUNTA(A12:K12)=0,"",IF(OR(G12="",H12=""),"",IFERROR(G12-H12,"")))</f>
        <v/>
      </c>
      <c r="M12" s="24">
        <f>IF(COUNTA(A12:K12)=0,"",IF(OR(H12="",I12="",I12=0),"",IFERROR(H12/I12,"")))</f>
        <v/>
      </c>
      <c r="N12" s="24">
        <f>IF(COUNTA(A12:K12)=0,"",IF(OR(H12="",K12="",K12=0),"",IFERROR(H12/K12,"")))</f>
        <v/>
      </c>
      <c r="O12" s="25">
        <f>IF(COUNTA(A12:K12)=0,"",IF(A12="","Review: record ID missing",IF(B12="","Review: date missing",IF(C12="","Review: channel missing",IF(F12="","Review: status missing",IF(COUNTIF($A$5:$A$104,A12)&gt;1,"Review: duplicate record ID",IF(OR(B12&lt;Assumptions!$B$5,B12&gt;Assumptions!$B$6),"Review: outside planning year",IF(AND(H12&lt;&gt;"",G12&lt;&gt;"",H12&gt;G12),"Review: actual over plan",IF(AND(H12&gt;0,I12=0),"Review: leads missing or zero",IF(AND(C12&lt;&gt;"",SUMIFS($H$5:$H$104,$C$5:$C$104,C12,$B$5:$B$104,"&gt;="&amp;Assumptions!$B$5,$B$5:$B$104,"&lt;="&amp;Assumptions!$B$6)&gt;IFERROR(VLOOKUP(C12,Assumptions!$A$10:$C$17,2,FALSE),1E+99)),"Review: channel limit",IF(AND(M12&lt;&gt;"",IFERROR(VLOOKUP(C12,Assumptions!$A$10:$C$17,3,FALSE),0)&gt;0,M12&gt;IFERROR(VLOOKUP(C12,Assumptions!$A$10:$C$17,3,FALSE),1E+99)),"Review: cost per lead","No alert")))))))))))</f>
        <v/>
      </c>
      <c r="P12" s="19" t="inlineStr">
        <is>
          <t>Fictional sample entry.</t>
        </is>
      </c>
    </row>
    <row r="13">
      <c r="A13" s="17" t="inlineStr">
        <is>
          <t>MKT-2026-009</t>
        </is>
      </c>
      <c r="B13" s="30" t="n">
        <v>46266</v>
      </c>
      <c r="C13" s="17" t="inlineStr">
        <is>
          <t>Paid Search</t>
        </is>
      </c>
      <c r="D13" s="19" t="inlineStr">
        <is>
          <t>Fictional - Blue Finch Fall Search</t>
        </is>
      </c>
      <c r="E13" s="17" t="inlineStr">
        <is>
          <t>Morgan Pine (fictional)</t>
        </is>
      </c>
      <c r="F13" s="17" t="inlineStr">
        <is>
          <t>Active</t>
        </is>
      </c>
      <c r="G13" s="20" t="n">
        <v>2000</v>
      </c>
      <c r="H13" s="20" t="n">
        <v>1950</v>
      </c>
      <c r="I13" s="21" t="n">
        <v>0</v>
      </c>
      <c r="J13" s="21" t="n">
        <v>0</v>
      </c>
      <c r="K13" s="21" t="n">
        <v>0</v>
      </c>
      <c r="L13" s="22">
        <f>IF(COUNTA(A13:K13)=0,"",IF(OR(G13="",H13=""),"",IFERROR(G13-H13,"")))</f>
        <v/>
      </c>
      <c r="M13" s="22">
        <f>IF(COUNTA(A13:K13)=0,"",IF(OR(H13="",I13="",I13=0),"",IFERROR(H13/I13,"")))</f>
        <v/>
      </c>
      <c r="N13" s="22">
        <f>IF(COUNTA(A13:K13)=0,"",IF(OR(H13="",K13="",K13=0),"",IFERROR(H13/K13,"")))</f>
        <v/>
      </c>
      <c r="O13" s="23">
        <f>IF(COUNTA(A13:K13)=0,"",IF(A13="","Review: record ID missing",IF(B13="","Review: date missing",IF(C13="","Review: channel missing",IF(F13="","Review: status missing",IF(COUNTIF($A$5:$A$104,A13)&gt;1,"Review: duplicate record ID",IF(OR(B13&lt;Assumptions!$B$5,B13&gt;Assumptions!$B$6),"Review: outside planning year",IF(AND(H13&lt;&gt;"",G13&lt;&gt;"",H13&gt;G13),"Review: actual over plan",IF(AND(H13&gt;0,I13=0),"Review: leads missing or zero",IF(AND(C13&lt;&gt;"",SUMIFS($H$5:$H$104,$C$5:$C$104,C13,$B$5:$B$104,"&gt;="&amp;Assumptions!$B$5,$B$5:$B$104,"&lt;="&amp;Assumptions!$B$6)&gt;IFERROR(VLOOKUP(C13,Assumptions!$A$10:$C$17,2,FALSE),1E+99)),"Review: channel limit",IF(AND(M13&lt;&gt;"",IFERROR(VLOOKUP(C13,Assumptions!$A$10:$C$17,3,FALSE),0)&gt;0,M13&gt;IFERROR(VLOOKUP(C13,Assumptions!$A$10:$C$17,3,FALSE),1E+99)),"Review: cost per lead","No alert")))))))))))</f>
        <v/>
      </c>
      <c r="P13" s="19" t="inlineStr">
        <is>
          <t>Fictional sample with a manual-review condition.</t>
        </is>
      </c>
    </row>
    <row r="14">
      <c r="A14" s="17" t="inlineStr">
        <is>
          <t>MKT-2026-010</t>
        </is>
      </c>
      <c r="B14" s="30" t="n">
        <v>46296</v>
      </c>
      <c r="C14" s="17" t="inlineStr">
        <is>
          <t>Social Media</t>
        </is>
      </c>
      <c r="D14" s="19" t="inlineStr">
        <is>
          <t>Fictional - Amber Cloud Retargeting</t>
        </is>
      </c>
      <c r="E14" s="17" t="inlineStr">
        <is>
          <t>Riley West (fictional)</t>
        </is>
      </c>
      <c r="F14" s="17" t="inlineStr">
        <is>
          <t>Planned</t>
        </is>
      </c>
      <c r="G14" s="20" t="n">
        <v>1300</v>
      </c>
      <c r="H14" s="20" t="n">
        <v>0</v>
      </c>
      <c r="I14" s="21" t="n">
        <v>0</v>
      </c>
      <c r="J14" s="21" t="n">
        <v>0</v>
      </c>
      <c r="K14" s="21" t="n">
        <v>0</v>
      </c>
      <c r="L14" s="24">
        <f>IF(COUNTA(A14:K14)=0,"",IF(OR(G14="",H14=""),"",IFERROR(G14-H14,"")))</f>
        <v/>
      </c>
      <c r="M14" s="24">
        <f>IF(COUNTA(A14:K14)=0,"",IF(OR(H14="",I14="",I14=0),"",IFERROR(H14/I14,"")))</f>
        <v/>
      </c>
      <c r="N14" s="24">
        <f>IF(COUNTA(A14:K14)=0,"",IF(OR(H14="",K14="",K14=0),"",IFERROR(H14/K14,"")))</f>
        <v/>
      </c>
      <c r="O14" s="25">
        <f>IF(COUNTA(A14:K14)=0,"",IF(A14="","Review: record ID missing",IF(B14="","Review: date missing",IF(C14="","Review: channel missing",IF(F14="","Review: status missing",IF(COUNTIF($A$5:$A$104,A14)&gt;1,"Review: duplicate record ID",IF(OR(B14&lt;Assumptions!$B$5,B14&gt;Assumptions!$B$6),"Review: outside planning year",IF(AND(H14&lt;&gt;"",G14&lt;&gt;"",H14&gt;G14),"Review: actual over plan",IF(AND(H14&gt;0,I14=0),"Review: leads missing or zero",IF(AND(C14&lt;&gt;"",SUMIFS($H$5:$H$104,$C$5:$C$104,C14,$B$5:$B$104,"&gt;="&amp;Assumptions!$B$5,$B$5:$B$104,"&lt;="&amp;Assumptions!$B$6)&gt;IFERROR(VLOOKUP(C14,Assumptions!$A$10:$C$17,2,FALSE),1E+99)),"Review: channel limit",IF(AND(M14&lt;&gt;"",IFERROR(VLOOKUP(C14,Assumptions!$A$10:$C$17,3,FALSE),0)&gt;0,M14&gt;IFERROR(VLOOKUP(C14,Assumptions!$A$10:$C$17,3,FALSE),1E+99)),"Review: cost per lead","No alert")))))))))))</f>
        <v/>
      </c>
      <c r="P14" s="19" t="inlineStr">
        <is>
          <t>Fictional sample testing an allowed zero boundary.</t>
        </is>
      </c>
    </row>
    <row r="15">
      <c r="A15" s="17" t="n"/>
      <c r="B15" s="30" t="n"/>
      <c r="C15" s="17" t="n"/>
      <c r="D15" s="19" t="n"/>
      <c r="E15" s="17" t="n"/>
      <c r="F15" s="17" t="n"/>
      <c r="G15" s="20" t="n"/>
      <c r="H15" s="20" t="n"/>
      <c r="I15" s="21" t="n"/>
      <c r="J15" s="21" t="n"/>
      <c r="K15" s="21" t="n"/>
      <c r="L15" s="22">
        <f>IF(COUNTA(A15:K15)=0,"",IF(OR(G15="",H15=""),"",IFERROR(G15-H15,"")))</f>
        <v/>
      </c>
      <c r="M15" s="22">
        <f>IF(COUNTA(A15:K15)=0,"",IF(OR(H15="",I15="",I15=0),"",IFERROR(H15/I15,"")))</f>
        <v/>
      </c>
      <c r="N15" s="22">
        <f>IF(COUNTA(A15:K15)=0,"",IF(OR(H15="",K15="",K15=0),"",IFERROR(H15/K15,"")))</f>
        <v/>
      </c>
      <c r="O15" s="23">
        <f>IF(COUNTA(A15:K15)=0,"",IF(A15="","Review: record ID missing",IF(B15="","Review: date missing",IF(C15="","Review: channel missing",IF(F15="","Review: status missing",IF(COUNTIF($A$5:$A$104,A15)&gt;1,"Review: duplicate record ID",IF(OR(B15&lt;Assumptions!$B$5,B15&gt;Assumptions!$B$6),"Review: outside planning year",IF(AND(H15&lt;&gt;"",G15&lt;&gt;"",H15&gt;G15),"Review: actual over plan",IF(AND(H15&gt;0,I15=0),"Review: leads missing or zero",IF(AND(C15&lt;&gt;"",SUMIFS($H$5:$H$104,$C$5:$C$104,C15,$B$5:$B$104,"&gt;="&amp;Assumptions!$B$5,$B$5:$B$104,"&lt;="&amp;Assumptions!$B$6)&gt;IFERROR(VLOOKUP(C15,Assumptions!$A$10:$C$17,2,FALSE),1E+99)),"Review: channel limit",IF(AND(M15&lt;&gt;"",IFERROR(VLOOKUP(C15,Assumptions!$A$10:$C$17,3,FALSE),0)&gt;0,M15&gt;IFERROR(VLOOKUP(C15,Assumptions!$A$10:$C$17,3,FALSE),1E+99)),"Review: cost per lead","No alert")))))))))))</f>
        <v/>
      </c>
      <c r="P15" s="19" t="n"/>
    </row>
    <row r="16">
      <c r="A16" s="17" t="n"/>
      <c r="B16" s="30" t="n"/>
      <c r="C16" s="17" t="n"/>
      <c r="D16" s="19" t="n"/>
      <c r="E16" s="17" t="n"/>
      <c r="F16" s="17" t="n"/>
      <c r="G16" s="20" t="n"/>
      <c r="H16" s="20" t="n"/>
      <c r="I16" s="21" t="n"/>
      <c r="J16" s="21" t="n"/>
      <c r="K16" s="21" t="n"/>
      <c r="L16" s="24">
        <f>IF(COUNTA(A16:K16)=0,"",IF(OR(G16="",H16=""),"",IFERROR(G16-H16,"")))</f>
        <v/>
      </c>
      <c r="M16" s="24">
        <f>IF(COUNTA(A16:K16)=0,"",IF(OR(H16="",I16="",I16=0),"",IFERROR(H16/I16,"")))</f>
        <v/>
      </c>
      <c r="N16" s="24">
        <f>IF(COUNTA(A16:K16)=0,"",IF(OR(H16="",K16="",K16=0),"",IFERROR(H16/K16,"")))</f>
        <v/>
      </c>
      <c r="O16" s="25">
        <f>IF(COUNTA(A16:K16)=0,"",IF(A16="","Review: record ID missing",IF(B16="","Review: date missing",IF(C16="","Review: channel missing",IF(F16="","Review: status missing",IF(COUNTIF($A$5:$A$104,A16)&gt;1,"Review: duplicate record ID",IF(OR(B16&lt;Assumptions!$B$5,B16&gt;Assumptions!$B$6),"Review: outside planning year",IF(AND(H16&lt;&gt;"",G16&lt;&gt;"",H16&gt;G16),"Review: actual over plan",IF(AND(H16&gt;0,I16=0),"Review: leads missing or zero",IF(AND(C16&lt;&gt;"",SUMIFS($H$5:$H$104,$C$5:$C$104,C16,$B$5:$B$104,"&gt;="&amp;Assumptions!$B$5,$B$5:$B$104,"&lt;="&amp;Assumptions!$B$6)&gt;IFERROR(VLOOKUP(C16,Assumptions!$A$10:$C$17,2,FALSE),1E+99)),"Review: channel limit",IF(AND(M16&lt;&gt;"",IFERROR(VLOOKUP(C16,Assumptions!$A$10:$C$17,3,FALSE),0)&gt;0,M16&gt;IFERROR(VLOOKUP(C16,Assumptions!$A$10:$C$17,3,FALSE),1E+99)),"Review: cost per lead","No alert")))))))))))</f>
        <v/>
      </c>
      <c r="P16" s="19" t="n"/>
    </row>
    <row r="17">
      <c r="A17" s="17" t="n"/>
      <c r="B17" s="30" t="n"/>
      <c r="C17" s="17" t="n"/>
      <c r="D17" s="19" t="n"/>
      <c r="E17" s="17" t="n"/>
      <c r="F17" s="17" t="n"/>
      <c r="G17" s="20" t="n"/>
      <c r="H17" s="20" t="n"/>
      <c r="I17" s="21" t="n"/>
      <c r="J17" s="21" t="n"/>
      <c r="K17" s="21" t="n"/>
      <c r="L17" s="22">
        <f>IF(COUNTA(A17:K17)=0,"",IF(OR(G17="",H17=""),"",IFERROR(G17-H17,"")))</f>
        <v/>
      </c>
      <c r="M17" s="22">
        <f>IF(COUNTA(A17:K17)=0,"",IF(OR(H17="",I17="",I17=0),"",IFERROR(H17/I17,"")))</f>
        <v/>
      </c>
      <c r="N17" s="22">
        <f>IF(COUNTA(A17:K17)=0,"",IF(OR(H17="",K17="",K17=0),"",IFERROR(H17/K17,"")))</f>
        <v/>
      </c>
      <c r="O17" s="23">
        <f>IF(COUNTA(A17:K17)=0,"",IF(A17="","Review: record ID missing",IF(B17="","Review: date missing",IF(C17="","Review: channel missing",IF(F17="","Review: status missing",IF(COUNTIF($A$5:$A$104,A17)&gt;1,"Review: duplicate record ID",IF(OR(B17&lt;Assumptions!$B$5,B17&gt;Assumptions!$B$6),"Review: outside planning year",IF(AND(H17&lt;&gt;"",G17&lt;&gt;"",H17&gt;G17),"Review: actual over plan",IF(AND(H17&gt;0,I17=0),"Review: leads missing or zero",IF(AND(C17&lt;&gt;"",SUMIFS($H$5:$H$104,$C$5:$C$104,C17,$B$5:$B$104,"&gt;="&amp;Assumptions!$B$5,$B$5:$B$104,"&lt;="&amp;Assumptions!$B$6)&gt;IFERROR(VLOOKUP(C17,Assumptions!$A$10:$C$17,2,FALSE),1E+99)),"Review: channel limit",IF(AND(M17&lt;&gt;"",IFERROR(VLOOKUP(C17,Assumptions!$A$10:$C$17,3,FALSE),0)&gt;0,M17&gt;IFERROR(VLOOKUP(C17,Assumptions!$A$10:$C$17,3,FALSE),1E+99)),"Review: cost per lead","No alert")))))))))))</f>
        <v/>
      </c>
      <c r="P17" s="19" t="n"/>
    </row>
    <row r="18">
      <c r="A18" s="17" t="n"/>
      <c r="B18" s="30" t="n"/>
      <c r="C18" s="17" t="n"/>
      <c r="D18" s="19" t="n"/>
      <c r="E18" s="17" t="n"/>
      <c r="F18" s="17" t="n"/>
      <c r="G18" s="20" t="n"/>
      <c r="H18" s="20" t="n"/>
      <c r="I18" s="21" t="n"/>
      <c r="J18" s="21" t="n"/>
      <c r="K18" s="21" t="n"/>
      <c r="L18" s="24">
        <f>IF(COUNTA(A18:K18)=0,"",IF(OR(G18="",H18=""),"",IFERROR(G18-H18,"")))</f>
        <v/>
      </c>
      <c r="M18" s="24">
        <f>IF(COUNTA(A18:K18)=0,"",IF(OR(H18="",I18="",I18=0),"",IFERROR(H18/I18,"")))</f>
        <v/>
      </c>
      <c r="N18" s="24">
        <f>IF(COUNTA(A18:K18)=0,"",IF(OR(H18="",K18="",K18=0),"",IFERROR(H18/K18,"")))</f>
        <v/>
      </c>
      <c r="O18" s="25">
        <f>IF(COUNTA(A18:K18)=0,"",IF(A18="","Review: record ID missing",IF(B18="","Review: date missing",IF(C18="","Review: channel missing",IF(F18="","Review: status missing",IF(COUNTIF($A$5:$A$104,A18)&gt;1,"Review: duplicate record ID",IF(OR(B18&lt;Assumptions!$B$5,B18&gt;Assumptions!$B$6),"Review: outside planning year",IF(AND(H18&lt;&gt;"",G18&lt;&gt;"",H18&gt;G18),"Review: actual over plan",IF(AND(H18&gt;0,I18=0),"Review: leads missing or zero",IF(AND(C18&lt;&gt;"",SUMIFS($H$5:$H$104,$C$5:$C$104,C18,$B$5:$B$104,"&gt;="&amp;Assumptions!$B$5,$B$5:$B$104,"&lt;="&amp;Assumptions!$B$6)&gt;IFERROR(VLOOKUP(C18,Assumptions!$A$10:$C$17,2,FALSE),1E+99)),"Review: channel limit",IF(AND(M18&lt;&gt;"",IFERROR(VLOOKUP(C18,Assumptions!$A$10:$C$17,3,FALSE),0)&gt;0,M18&gt;IFERROR(VLOOKUP(C18,Assumptions!$A$10:$C$17,3,FALSE),1E+99)),"Review: cost per lead","No alert")))))))))))</f>
        <v/>
      </c>
      <c r="P18" s="19" t="n"/>
    </row>
    <row r="19">
      <c r="A19" s="17" t="n"/>
      <c r="B19" s="30" t="n"/>
      <c r="C19" s="17" t="n"/>
      <c r="D19" s="19" t="n"/>
      <c r="E19" s="17" t="n"/>
      <c r="F19" s="17" t="n"/>
      <c r="G19" s="20" t="n"/>
      <c r="H19" s="20" t="n"/>
      <c r="I19" s="21" t="n"/>
      <c r="J19" s="21" t="n"/>
      <c r="K19" s="21" t="n"/>
      <c r="L19" s="22">
        <f>IF(COUNTA(A19:K19)=0,"",IF(OR(G19="",H19=""),"",IFERROR(G19-H19,"")))</f>
        <v/>
      </c>
      <c r="M19" s="22">
        <f>IF(COUNTA(A19:K19)=0,"",IF(OR(H19="",I19="",I19=0),"",IFERROR(H19/I19,"")))</f>
        <v/>
      </c>
      <c r="N19" s="22">
        <f>IF(COUNTA(A19:K19)=0,"",IF(OR(H19="",K19="",K19=0),"",IFERROR(H19/K19,"")))</f>
        <v/>
      </c>
      <c r="O19" s="23">
        <f>IF(COUNTA(A19:K19)=0,"",IF(A19="","Review: record ID missing",IF(B19="","Review: date missing",IF(C19="","Review: channel missing",IF(F19="","Review: status missing",IF(COUNTIF($A$5:$A$104,A19)&gt;1,"Review: duplicate record ID",IF(OR(B19&lt;Assumptions!$B$5,B19&gt;Assumptions!$B$6),"Review: outside planning year",IF(AND(H19&lt;&gt;"",G19&lt;&gt;"",H19&gt;G19),"Review: actual over plan",IF(AND(H19&gt;0,I19=0),"Review: leads missing or zero",IF(AND(C19&lt;&gt;"",SUMIFS($H$5:$H$104,$C$5:$C$104,C19,$B$5:$B$104,"&gt;="&amp;Assumptions!$B$5,$B$5:$B$104,"&lt;="&amp;Assumptions!$B$6)&gt;IFERROR(VLOOKUP(C19,Assumptions!$A$10:$C$17,2,FALSE),1E+99)),"Review: channel limit",IF(AND(M19&lt;&gt;"",IFERROR(VLOOKUP(C19,Assumptions!$A$10:$C$17,3,FALSE),0)&gt;0,M19&gt;IFERROR(VLOOKUP(C19,Assumptions!$A$10:$C$17,3,FALSE),1E+99)),"Review: cost per lead","No alert")))))))))))</f>
        <v/>
      </c>
      <c r="P19" s="19" t="n"/>
    </row>
    <row r="20">
      <c r="A20" s="17" t="n"/>
      <c r="B20" s="30" t="n"/>
      <c r="C20" s="17" t="n"/>
      <c r="D20" s="19" t="n"/>
      <c r="E20" s="17" t="n"/>
      <c r="F20" s="17" t="n"/>
      <c r="G20" s="20" t="n"/>
      <c r="H20" s="20" t="n"/>
      <c r="I20" s="21" t="n"/>
      <c r="J20" s="21" t="n"/>
      <c r="K20" s="21" t="n"/>
      <c r="L20" s="24">
        <f>IF(COUNTA(A20:K20)=0,"",IF(OR(G20="",H20=""),"",IFERROR(G20-H20,"")))</f>
        <v/>
      </c>
      <c r="M20" s="24">
        <f>IF(COUNTA(A20:K20)=0,"",IF(OR(H20="",I20="",I20=0),"",IFERROR(H20/I20,"")))</f>
        <v/>
      </c>
      <c r="N20" s="24">
        <f>IF(COUNTA(A20:K20)=0,"",IF(OR(H20="",K20="",K20=0),"",IFERROR(H20/K20,"")))</f>
        <v/>
      </c>
      <c r="O20" s="25">
        <f>IF(COUNTA(A20:K20)=0,"",IF(A20="","Review: record ID missing",IF(B20="","Review: date missing",IF(C20="","Review: channel missing",IF(F20="","Review: status missing",IF(COUNTIF($A$5:$A$104,A20)&gt;1,"Review: duplicate record ID",IF(OR(B20&lt;Assumptions!$B$5,B20&gt;Assumptions!$B$6),"Review: outside planning year",IF(AND(H20&lt;&gt;"",G20&lt;&gt;"",H20&gt;G20),"Review: actual over plan",IF(AND(H20&gt;0,I20=0),"Review: leads missing or zero",IF(AND(C20&lt;&gt;"",SUMIFS($H$5:$H$104,$C$5:$C$104,C20,$B$5:$B$104,"&gt;="&amp;Assumptions!$B$5,$B$5:$B$104,"&lt;="&amp;Assumptions!$B$6)&gt;IFERROR(VLOOKUP(C20,Assumptions!$A$10:$C$17,2,FALSE),1E+99)),"Review: channel limit",IF(AND(M20&lt;&gt;"",IFERROR(VLOOKUP(C20,Assumptions!$A$10:$C$17,3,FALSE),0)&gt;0,M20&gt;IFERROR(VLOOKUP(C20,Assumptions!$A$10:$C$17,3,FALSE),1E+99)),"Review: cost per lead","No alert")))))))))))</f>
        <v/>
      </c>
      <c r="P20" s="19" t="n"/>
    </row>
    <row r="21">
      <c r="A21" s="17" t="n"/>
      <c r="B21" s="30" t="n"/>
      <c r="C21" s="17" t="n"/>
      <c r="D21" s="19" t="n"/>
      <c r="E21" s="17" t="n"/>
      <c r="F21" s="17" t="n"/>
      <c r="G21" s="20" t="n"/>
      <c r="H21" s="20" t="n"/>
      <c r="I21" s="21" t="n"/>
      <c r="J21" s="21" t="n"/>
      <c r="K21" s="21" t="n"/>
      <c r="L21" s="22">
        <f>IF(COUNTA(A21:K21)=0,"",IF(OR(G21="",H21=""),"",IFERROR(G21-H21,"")))</f>
        <v/>
      </c>
      <c r="M21" s="22">
        <f>IF(COUNTA(A21:K21)=0,"",IF(OR(H21="",I21="",I21=0),"",IFERROR(H21/I21,"")))</f>
        <v/>
      </c>
      <c r="N21" s="22">
        <f>IF(COUNTA(A21:K21)=0,"",IF(OR(H21="",K21="",K21=0),"",IFERROR(H21/K21,"")))</f>
        <v/>
      </c>
      <c r="O21" s="23">
        <f>IF(COUNTA(A21:K21)=0,"",IF(A21="","Review: record ID missing",IF(B21="","Review: date missing",IF(C21="","Review: channel missing",IF(F21="","Review: status missing",IF(COUNTIF($A$5:$A$104,A21)&gt;1,"Review: duplicate record ID",IF(OR(B21&lt;Assumptions!$B$5,B21&gt;Assumptions!$B$6),"Review: outside planning year",IF(AND(H21&lt;&gt;"",G21&lt;&gt;"",H21&gt;G21),"Review: actual over plan",IF(AND(H21&gt;0,I21=0),"Review: leads missing or zero",IF(AND(C21&lt;&gt;"",SUMIFS($H$5:$H$104,$C$5:$C$104,C21,$B$5:$B$104,"&gt;="&amp;Assumptions!$B$5,$B$5:$B$104,"&lt;="&amp;Assumptions!$B$6)&gt;IFERROR(VLOOKUP(C21,Assumptions!$A$10:$C$17,2,FALSE),1E+99)),"Review: channel limit",IF(AND(M21&lt;&gt;"",IFERROR(VLOOKUP(C21,Assumptions!$A$10:$C$17,3,FALSE),0)&gt;0,M21&gt;IFERROR(VLOOKUP(C21,Assumptions!$A$10:$C$17,3,FALSE),1E+99)),"Review: cost per lead","No alert")))))))))))</f>
        <v/>
      </c>
      <c r="P21" s="19" t="n"/>
    </row>
    <row r="22">
      <c r="A22" s="17" t="n"/>
      <c r="B22" s="30" t="n"/>
      <c r="C22" s="17" t="n"/>
      <c r="D22" s="19" t="n"/>
      <c r="E22" s="17" t="n"/>
      <c r="F22" s="17" t="n"/>
      <c r="G22" s="20" t="n"/>
      <c r="H22" s="20" t="n"/>
      <c r="I22" s="21" t="n"/>
      <c r="J22" s="21" t="n"/>
      <c r="K22" s="21" t="n"/>
      <c r="L22" s="24">
        <f>IF(COUNTA(A22:K22)=0,"",IF(OR(G22="",H22=""),"",IFERROR(G22-H22,"")))</f>
        <v/>
      </c>
      <c r="M22" s="24">
        <f>IF(COUNTA(A22:K22)=0,"",IF(OR(H22="",I22="",I22=0),"",IFERROR(H22/I22,"")))</f>
        <v/>
      </c>
      <c r="N22" s="24">
        <f>IF(COUNTA(A22:K22)=0,"",IF(OR(H22="",K22="",K22=0),"",IFERROR(H22/K22,"")))</f>
        <v/>
      </c>
      <c r="O22" s="25">
        <f>IF(COUNTA(A22:K22)=0,"",IF(A22="","Review: record ID missing",IF(B22="","Review: date missing",IF(C22="","Review: channel missing",IF(F22="","Review: status missing",IF(COUNTIF($A$5:$A$104,A22)&gt;1,"Review: duplicate record ID",IF(OR(B22&lt;Assumptions!$B$5,B22&gt;Assumptions!$B$6),"Review: outside planning year",IF(AND(H22&lt;&gt;"",G22&lt;&gt;"",H22&gt;G22),"Review: actual over plan",IF(AND(H22&gt;0,I22=0),"Review: leads missing or zero",IF(AND(C22&lt;&gt;"",SUMIFS($H$5:$H$104,$C$5:$C$104,C22,$B$5:$B$104,"&gt;="&amp;Assumptions!$B$5,$B$5:$B$104,"&lt;="&amp;Assumptions!$B$6)&gt;IFERROR(VLOOKUP(C22,Assumptions!$A$10:$C$17,2,FALSE),1E+99)),"Review: channel limit",IF(AND(M22&lt;&gt;"",IFERROR(VLOOKUP(C22,Assumptions!$A$10:$C$17,3,FALSE),0)&gt;0,M22&gt;IFERROR(VLOOKUP(C22,Assumptions!$A$10:$C$17,3,FALSE),1E+99)),"Review: cost per lead","No alert")))))))))))</f>
        <v/>
      </c>
      <c r="P22" s="19" t="n"/>
    </row>
    <row r="23">
      <c r="A23" s="17" t="n"/>
      <c r="B23" s="30" t="n"/>
      <c r="C23" s="17" t="n"/>
      <c r="D23" s="19" t="n"/>
      <c r="E23" s="17" t="n"/>
      <c r="F23" s="17" t="n"/>
      <c r="G23" s="20" t="n"/>
      <c r="H23" s="20" t="n"/>
      <c r="I23" s="21" t="n"/>
      <c r="J23" s="21" t="n"/>
      <c r="K23" s="21" t="n"/>
      <c r="L23" s="22">
        <f>IF(COUNTA(A23:K23)=0,"",IF(OR(G23="",H23=""),"",IFERROR(G23-H23,"")))</f>
        <v/>
      </c>
      <c r="M23" s="22">
        <f>IF(COUNTA(A23:K23)=0,"",IF(OR(H23="",I23="",I23=0),"",IFERROR(H23/I23,"")))</f>
        <v/>
      </c>
      <c r="N23" s="22">
        <f>IF(COUNTA(A23:K23)=0,"",IF(OR(H23="",K23="",K23=0),"",IFERROR(H23/K23,"")))</f>
        <v/>
      </c>
      <c r="O23" s="23">
        <f>IF(COUNTA(A23:K23)=0,"",IF(A23="","Review: record ID missing",IF(B23="","Review: date missing",IF(C23="","Review: channel missing",IF(F23="","Review: status missing",IF(COUNTIF($A$5:$A$104,A23)&gt;1,"Review: duplicate record ID",IF(OR(B23&lt;Assumptions!$B$5,B23&gt;Assumptions!$B$6),"Review: outside planning year",IF(AND(H23&lt;&gt;"",G23&lt;&gt;"",H23&gt;G23),"Review: actual over plan",IF(AND(H23&gt;0,I23=0),"Review: leads missing or zero",IF(AND(C23&lt;&gt;"",SUMIFS($H$5:$H$104,$C$5:$C$104,C23,$B$5:$B$104,"&gt;="&amp;Assumptions!$B$5,$B$5:$B$104,"&lt;="&amp;Assumptions!$B$6)&gt;IFERROR(VLOOKUP(C23,Assumptions!$A$10:$C$17,2,FALSE),1E+99)),"Review: channel limit",IF(AND(M23&lt;&gt;"",IFERROR(VLOOKUP(C23,Assumptions!$A$10:$C$17,3,FALSE),0)&gt;0,M23&gt;IFERROR(VLOOKUP(C23,Assumptions!$A$10:$C$17,3,FALSE),1E+99)),"Review: cost per lead","No alert")))))))))))</f>
        <v/>
      </c>
      <c r="P23" s="19" t="n"/>
    </row>
    <row r="24">
      <c r="A24" s="17" t="n"/>
      <c r="B24" s="30" t="n"/>
      <c r="C24" s="17" t="n"/>
      <c r="D24" s="19" t="n"/>
      <c r="E24" s="17" t="n"/>
      <c r="F24" s="17" t="n"/>
      <c r="G24" s="20" t="n"/>
      <c r="H24" s="20" t="n"/>
      <c r="I24" s="21" t="n"/>
      <c r="J24" s="21" t="n"/>
      <c r="K24" s="21" t="n"/>
      <c r="L24" s="24">
        <f>IF(COUNTA(A24:K24)=0,"",IF(OR(G24="",H24=""),"",IFERROR(G24-H24,"")))</f>
        <v/>
      </c>
      <c r="M24" s="24">
        <f>IF(COUNTA(A24:K24)=0,"",IF(OR(H24="",I24="",I24=0),"",IFERROR(H24/I24,"")))</f>
        <v/>
      </c>
      <c r="N24" s="24">
        <f>IF(COUNTA(A24:K24)=0,"",IF(OR(H24="",K24="",K24=0),"",IFERROR(H24/K24,"")))</f>
        <v/>
      </c>
      <c r="O24" s="25">
        <f>IF(COUNTA(A24:K24)=0,"",IF(A24="","Review: record ID missing",IF(B24="","Review: date missing",IF(C24="","Review: channel missing",IF(F24="","Review: status missing",IF(COUNTIF($A$5:$A$104,A24)&gt;1,"Review: duplicate record ID",IF(OR(B24&lt;Assumptions!$B$5,B24&gt;Assumptions!$B$6),"Review: outside planning year",IF(AND(H24&lt;&gt;"",G24&lt;&gt;"",H24&gt;G24),"Review: actual over plan",IF(AND(H24&gt;0,I24=0),"Review: leads missing or zero",IF(AND(C24&lt;&gt;"",SUMIFS($H$5:$H$104,$C$5:$C$104,C24,$B$5:$B$104,"&gt;="&amp;Assumptions!$B$5,$B$5:$B$104,"&lt;="&amp;Assumptions!$B$6)&gt;IFERROR(VLOOKUP(C24,Assumptions!$A$10:$C$17,2,FALSE),1E+99)),"Review: channel limit",IF(AND(M24&lt;&gt;"",IFERROR(VLOOKUP(C24,Assumptions!$A$10:$C$17,3,FALSE),0)&gt;0,M24&gt;IFERROR(VLOOKUP(C24,Assumptions!$A$10:$C$17,3,FALSE),1E+99)),"Review: cost per lead","No alert")))))))))))</f>
        <v/>
      </c>
      <c r="P24" s="19" t="n"/>
    </row>
    <row r="25">
      <c r="A25" s="17" t="n"/>
      <c r="B25" s="30" t="n"/>
      <c r="C25" s="17" t="n"/>
      <c r="D25" s="19" t="n"/>
      <c r="E25" s="17" t="n"/>
      <c r="F25" s="17" t="n"/>
      <c r="G25" s="20" t="n"/>
      <c r="H25" s="20" t="n"/>
      <c r="I25" s="21" t="n"/>
      <c r="J25" s="21" t="n"/>
      <c r="K25" s="21" t="n"/>
      <c r="L25" s="22">
        <f>IF(COUNTA(A25:K25)=0,"",IF(OR(G25="",H25=""),"",IFERROR(G25-H25,"")))</f>
        <v/>
      </c>
      <c r="M25" s="22">
        <f>IF(COUNTA(A25:K25)=0,"",IF(OR(H25="",I25="",I25=0),"",IFERROR(H25/I25,"")))</f>
        <v/>
      </c>
      <c r="N25" s="22">
        <f>IF(COUNTA(A25:K25)=0,"",IF(OR(H25="",K25="",K25=0),"",IFERROR(H25/K25,"")))</f>
        <v/>
      </c>
      <c r="O25" s="23">
        <f>IF(COUNTA(A25:K25)=0,"",IF(A25="","Review: record ID missing",IF(B25="","Review: date missing",IF(C25="","Review: channel missing",IF(F25="","Review: status missing",IF(COUNTIF($A$5:$A$104,A25)&gt;1,"Review: duplicate record ID",IF(OR(B25&lt;Assumptions!$B$5,B25&gt;Assumptions!$B$6),"Review: outside planning year",IF(AND(H25&lt;&gt;"",G25&lt;&gt;"",H25&gt;G25),"Review: actual over plan",IF(AND(H25&gt;0,I25=0),"Review: leads missing or zero",IF(AND(C25&lt;&gt;"",SUMIFS($H$5:$H$104,$C$5:$C$104,C25,$B$5:$B$104,"&gt;="&amp;Assumptions!$B$5,$B$5:$B$104,"&lt;="&amp;Assumptions!$B$6)&gt;IFERROR(VLOOKUP(C25,Assumptions!$A$10:$C$17,2,FALSE),1E+99)),"Review: channel limit",IF(AND(M25&lt;&gt;"",IFERROR(VLOOKUP(C25,Assumptions!$A$10:$C$17,3,FALSE),0)&gt;0,M25&gt;IFERROR(VLOOKUP(C25,Assumptions!$A$10:$C$17,3,FALSE),1E+99)),"Review: cost per lead","No alert")))))))))))</f>
        <v/>
      </c>
      <c r="P25" s="19" t="n"/>
    </row>
    <row r="26">
      <c r="A26" s="17" t="n"/>
      <c r="B26" s="30" t="n"/>
      <c r="C26" s="17" t="n"/>
      <c r="D26" s="19" t="n"/>
      <c r="E26" s="17" t="n"/>
      <c r="F26" s="17" t="n"/>
      <c r="G26" s="20" t="n"/>
      <c r="H26" s="20" t="n"/>
      <c r="I26" s="21" t="n"/>
      <c r="J26" s="21" t="n"/>
      <c r="K26" s="21" t="n"/>
      <c r="L26" s="24">
        <f>IF(COUNTA(A26:K26)=0,"",IF(OR(G26="",H26=""),"",IFERROR(G26-H26,"")))</f>
        <v/>
      </c>
      <c r="M26" s="24">
        <f>IF(COUNTA(A26:K26)=0,"",IF(OR(H26="",I26="",I26=0),"",IFERROR(H26/I26,"")))</f>
        <v/>
      </c>
      <c r="N26" s="24">
        <f>IF(COUNTA(A26:K26)=0,"",IF(OR(H26="",K26="",K26=0),"",IFERROR(H26/K26,"")))</f>
        <v/>
      </c>
      <c r="O26" s="25">
        <f>IF(COUNTA(A26:K26)=0,"",IF(A26="","Review: record ID missing",IF(B26="","Review: date missing",IF(C26="","Review: channel missing",IF(F26="","Review: status missing",IF(COUNTIF($A$5:$A$104,A26)&gt;1,"Review: duplicate record ID",IF(OR(B26&lt;Assumptions!$B$5,B26&gt;Assumptions!$B$6),"Review: outside planning year",IF(AND(H26&lt;&gt;"",G26&lt;&gt;"",H26&gt;G26),"Review: actual over plan",IF(AND(H26&gt;0,I26=0),"Review: leads missing or zero",IF(AND(C26&lt;&gt;"",SUMIFS($H$5:$H$104,$C$5:$C$104,C26,$B$5:$B$104,"&gt;="&amp;Assumptions!$B$5,$B$5:$B$104,"&lt;="&amp;Assumptions!$B$6)&gt;IFERROR(VLOOKUP(C26,Assumptions!$A$10:$C$17,2,FALSE),1E+99)),"Review: channel limit",IF(AND(M26&lt;&gt;"",IFERROR(VLOOKUP(C26,Assumptions!$A$10:$C$17,3,FALSE),0)&gt;0,M26&gt;IFERROR(VLOOKUP(C26,Assumptions!$A$10:$C$17,3,FALSE),1E+99)),"Review: cost per lead","No alert")))))))))))</f>
        <v/>
      </c>
      <c r="P26" s="19" t="n"/>
    </row>
    <row r="27">
      <c r="A27" s="17" t="n"/>
      <c r="B27" s="30" t="n"/>
      <c r="C27" s="17" t="n"/>
      <c r="D27" s="19" t="n"/>
      <c r="E27" s="17" t="n"/>
      <c r="F27" s="17" t="n"/>
      <c r="G27" s="20" t="n"/>
      <c r="H27" s="20" t="n"/>
      <c r="I27" s="21" t="n"/>
      <c r="J27" s="21" t="n"/>
      <c r="K27" s="21" t="n"/>
      <c r="L27" s="22">
        <f>IF(COUNTA(A27:K27)=0,"",IF(OR(G27="",H27=""),"",IFERROR(G27-H27,"")))</f>
        <v/>
      </c>
      <c r="M27" s="22">
        <f>IF(COUNTA(A27:K27)=0,"",IF(OR(H27="",I27="",I27=0),"",IFERROR(H27/I27,"")))</f>
        <v/>
      </c>
      <c r="N27" s="22">
        <f>IF(COUNTA(A27:K27)=0,"",IF(OR(H27="",K27="",K27=0),"",IFERROR(H27/K27,"")))</f>
        <v/>
      </c>
      <c r="O27" s="23">
        <f>IF(COUNTA(A27:K27)=0,"",IF(A27="","Review: record ID missing",IF(B27="","Review: date missing",IF(C27="","Review: channel missing",IF(F27="","Review: status missing",IF(COUNTIF($A$5:$A$104,A27)&gt;1,"Review: duplicate record ID",IF(OR(B27&lt;Assumptions!$B$5,B27&gt;Assumptions!$B$6),"Review: outside planning year",IF(AND(H27&lt;&gt;"",G27&lt;&gt;"",H27&gt;G27),"Review: actual over plan",IF(AND(H27&gt;0,I27=0),"Review: leads missing or zero",IF(AND(C27&lt;&gt;"",SUMIFS($H$5:$H$104,$C$5:$C$104,C27,$B$5:$B$104,"&gt;="&amp;Assumptions!$B$5,$B$5:$B$104,"&lt;="&amp;Assumptions!$B$6)&gt;IFERROR(VLOOKUP(C27,Assumptions!$A$10:$C$17,2,FALSE),1E+99)),"Review: channel limit",IF(AND(M27&lt;&gt;"",IFERROR(VLOOKUP(C27,Assumptions!$A$10:$C$17,3,FALSE),0)&gt;0,M27&gt;IFERROR(VLOOKUP(C27,Assumptions!$A$10:$C$17,3,FALSE),1E+99)),"Review: cost per lead","No alert")))))))))))</f>
        <v/>
      </c>
      <c r="P27" s="19" t="n"/>
    </row>
    <row r="28">
      <c r="A28" s="17" t="n"/>
      <c r="B28" s="30" t="n"/>
      <c r="C28" s="17" t="n"/>
      <c r="D28" s="19" t="n"/>
      <c r="E28" s="17" t="n"/>
      <c r="F28" s="17" t="n"/>
      <c r="G28" s="20" t="n"/>
      <c r="H28" s="20" t="n"/>
      <c r="I28" s="21" t="n"/>
      <c r="J28" s="21" t="n"/>
      <c r="K28" s="21" t="n"/>
      <c r="L28" s="24">
        <f>IF(COUNTA(A28:K28)=0,"",IF(OR(G28="",H28=""),"",IFERROR(G28-H28,"")))</f>
        <v/>
      </c>
      <c r="M28" s="24">
        <f>IF(COUNTA(A28:K28)=0,"",IF(OR(H28="",I28="",I28=0),"",IFERROR(H28/I28,"")))</f>
        <v/>
      </c>
      <c r="N28" s="24">
        <f>IF(COUNTA(A28:K28)=0,"",IF(OR(H28="",K28="",K28=0),"",IFERROR(H28/K28,"")))</f>
        <v/>
      </c>
      <c r="O28" s="25">
        <f>IF(COUNTA(A28:K28)=0,"",IF(A28="","Review: record ID missing",IF(B28="","Review: date missing",IF(C28="","Review: channel missing",IF(F28="","Review: status missing",IF(COUNTIF($A$5:$A$104,A28)&gt;1,"Review: duplicate record ID",IF(OR(B28&lt;Assumptions!$B$5,B28&gt;Assumptions!$B$6),"Review: outside planning year",IF(AND(H28&lt;&gt;"",G28&lt;&gt;"",H28&gt;G28),"Review: actual over plan",IF(AND(H28&gt;0,I28=0),"Review: leads missing or zero",IF(AND(C28&lt;&gt;"",SUMIFS($H$5:$H$104,$C$5:$C$104,C28,$B$5:$B$104,"&gt;="&amp;Assumptions!$B$5,$B$5:$B$104,"&lt;="&amp;Assumptions!$B$6)&gt;IFERROR(VLOOKUP(C28,Assumptions!$A$10:$C$17,2,FALSE),1E+99)),"Review: channel limit",IF(AND(M28&lt;&gt;"",IFERROR(VLOOKUP(C28,Assumptions!$A$10:$C$17,3,FALSE),0)&gt;0,M28&gt;IFERROR(VLOOKUP(C28,Assumptions!$A$10:$C$17,3,FALSE),1E+99)),"Review: cost per lead","No alert")))))))))))</f>
        <v/>
      </c>
      <c r="P28" s="19" t="n"/>
    </row>
    <row r="29">
      <c r="A29" s="17" t="n"/>
      <c r="B29" s="30" t="n"/>
      <c r="C29" s="17" t="n"/>
      <c r="D29" s="19" t="n"/>
      <c r="E29" s="17" t="n"/>
      <c r="F29" s="17" t="n"/>
      <c r="G29" s="20" t="n"/>
      <c r="H29" s="20" t="n"/>
      <c r="I29" s="21" t="n"/>
      <c r="J29" s="21" t="n"/>
      <c r="K29" s="21" t="n"/>
      <c r="L29" s="22">
        <f>IF(COUNTA(A29:K29)=0,"",IF(OR(G29="",H29=""),"",IFERROR(G29-H29,"")))</f>
        <v/>
      </c>
      <c r="M29" s="22">
        <f>IF(COUNTA(A29:K29)=0,"",IF(OR(H29="",I29="",I29=0),"",IFERROR(H29/I29,"")))</f>
        <v/>
      </c>
      <c r="N29" s="22">
        <f>IF(COUNTA(A29:K29)=0,"",IF(OR(H29="",K29="",K29=0),"",IFERROR(H29/K29,"")))</f>
        <v/>
      </c>
      <c r="O29" s="23">
        <f>IF(COUNTA(A29:K29)=0,"",IF(A29="","Review: record ID missing",IF(B29="","Review: date missing",IF(C29="","Review: channel missing",IF(F29="","Review: status missing",IF(COUNTIF($A$5:$A$104,A29)&gt;1,"Review: duplicate record ID",IF(OR(B29&lt;Assumptions!$B$5,B29&gt;Assumptions!$B$6),"Review: outside planning year",IF(AND(H29&lt;&gt;"",G29&lt;&gt;"",H29&gt;G29),"Review: actual over plan",IF(AND(H29&gt;0,I29=0),"Review: leads missing or zero",IF(AND(C29&lt;&gt;"",SUMIFS($H$5:$H$104,$C$5:$C$104,C29,$B$5:$B$104,"&gt;="&amp;Assumptions!$B$5,$B$5:$B$104,"&lt;="&amp;Assumptions!$B$6)&gt;IFERROR(VLOOKUP(C29,Assumptions!$A$10:$C$17,2,FALSE),1E+99)),"Review: channel limit",IF(AND(M29&lt;&gt;"",IFERROR(VLOOKUP(C29,Assumptions!$A$10:$C$17,3,FALSE),0)&gt;0,M29&gt;IFERROR(VLOOKUP(C29,Assumptions!$A$10:$C$17,3,FALSE),1E+99)),"Review: cost per lead","No alert")))))))))))</f>
        <v/>
      </c>
      <c r="P29" s="19" t="n"/>
    </row>
    <row r="30">
      <c r="A30" s="17" t="n"/>
      <c r="B30" s="30" t="n"/>
      <c r="C30" s="17" t="n"/>
      <c r="D30" s="19" t="n"/>
      <c r="E30" s="17" t="n"/>
      <c r="F30" s="17" t="n"/>
      <c r="G30" s="20" t="n"/>
      <c r="H30" s="20" t="n"/>
      <c r="I30" s="21" t="n"/>
      <c r="J30" s="21" t="n"/>
      <c r="K30" s="21" t="n"/>
      <c r="L30" s="24">
        <f>IF(COUNTA(A30:K30)=0,"",IF(OR(G30="",H30=""),"",IFERROR(G30-H30,"")))</f>
        <v/>
      </c>
      <c r="M30" s="24">
        <f>IF(COUNTA(A30:K30)=0,"",IF(OR(H30="",I30="",I30=0),"",IFERROR(H30/I30,"")))</f>
        <v/>
      </c>
      <c r="N30" s="24">
        <f>IF(COUNTA(A30:K30)=0,"",IF(OR(H30="",K30="",K30=0),"",IFERROR(H30/K30,"")))</f>
        <v/>
      </c>
      <c r="O30" s="25">
        <f>IF(COUNTA(A30:K30)=0,"",IF(A30="","Review: record ID missing",IF(B30="","Review: date missing",IF(C30="","Review: channel missing",IF(F30="","Review: status missing",IF(COUNTIF($A$5:$A$104,A30)&gt;1,"Review: duplicate record ID",IF(OR(B30&lt;Assumptions!$B$5,B30&gt;Assumptions!$B$6),"Review: outside planning year",IF(AND(H30&lt;&gt;"",G30&lt;&gt;"",H30&gt;G30),"Review: actual over plan",IF(AND(H30&gt;0,I30=0),"Review: leads missing or zero",IF(AND(C30&lt;&gt;"",SUMIFS($H$5:$H$104,$C$5:$C$104,C30,$B$5:$B$104,"&gt;="&amp;Assumptions!$B$5,$B$5:$B$104,"&lt;="&amp;Assumptions!$B$6)&gt;IFERROR(VLOOKUP(C30,Assumptions!$A$10:$C$17,2,FALSE),1E+99)),"Review: channel limit",IF(AND(M30&lt;&gt;"",IFERROR(VLOOKUP(C30,Assumptions!$A$10:$C$17,3,FALSE),0)&gt;0,M30&gt;IFERROR(VLOOKUP(C30,Assumptions!$A$10:$C$17,3,FALSE),1E+99)),"Review: cost per lead","No alert")))))))))))</f>
        <v/>
      </c>
      <c r="P30" s="19" t="n"/>
    </row>
    <row r="31">
      <c r="A31" s="17" t="n"/>
      <c r="B31" s="30" t="n"/>
      <c r="C31" s="17" t="n"/>
      <c r="D31" s="19" t="n"/>
      <c r="E31" s="17" t="n"/>
      <c r="F31" s="17" t="n"/>
      <c r="G31" s="20" t="n"/>
      <c r="H31" s="20" t="n"/>
      <c r="I31" s="21" t="n"/>
      <c r="J31" s="21" t="n"/>
      <c r="K31" s="21" t="n"/>
      <c r="L31" s="22">
        <f>IF(COUNTA(A31:K31)=0,"",IF(OR(G31="",H31=""),"",IFERROR(G31-H31,"")))</f>
        <v/>
      </c>
      <c r="M31" s="22">
        <f>IF(COUNTA(A31:K31)=0,"",IF(OR(H31="",I31="",I31=0),"",IFERROR(H31/I31,"")))</f>
        <v/>
      </c>
      <c r="N31" s="22">
        <f>IF(COUNTA(A31:K31)=0,"",IF(OR(H31="",K31="",K31=0),"",IFERROR(H31/K31,"")))</f>
        <v/>
      </c>
      <c r="O31" s="23">
        <f>IF(COUNTA(A31:K31)=0,"",IF(A31="","Review: record ID missing",IF(B31="","Review: date missing",IF(C31="","Review: channel missing",IF(F31="","Review: status missing",IF(COUNTIF($A$5:$A$104,A31)&gt;1,"Review: duplicate record ID",IF(OR(B31&lt;Assumptions!$B$5,B31&gt;Assumptions!$B$6),"Review: outside planning year",IF(AND(H31&lt;&gt;"",G31&lt;&gt;"",H31&gt;G31),"Review: actual over plan",IF(AND(H31&gt;0,I31=0),"Review: leads missing or zero",IF(AND(C31&lt;&gt;"",SUMIFS($H$5:$H$104,$C$5:$C$104,C31,$B$5:$B$104,"&gt;="&amp;Assumptions!$B$5,$B$5:$B$104,"&lt;="&amp;Assumptions!$B$6)&gt;IFERROR(VLOOKUP(C31,Assumptions!$A$10:$C$17,2,FALSE),1E+99)),"Review: channel limit",IF(AND(M31&lt;&gt;"",IFERROR(VLOOKUP(C31,Assumptions!$A$10:$C$17,3,FALSE),0)&gt;0,M31&gt;IFERROR(VLOOKUP(C31,Assumptions!$A$10:$C$17,3,FALSE),1E+99)),"Review: cost per lead","No alert")))))))))))</f>
        <v/>
      </c>
      <c r="P31" s="19" t="n"/>
    </row>
    <row r="32">
      <c r="A32" s="17" t="n"/>
      <c r="B32" s="30" t="n"/>
      <c r="C32" s="17" t="n"/>
      <c r="D32" s="19" t="n"/>
      <c r="E32" s="17" t="n"/>
      <c r="F32" s="17" t="n"/>
      <c r="G32" s="20" t="n"/>
      <c r="H32" s="20" t="n"/>
      <c r="I32" s="21" t="n"/>
      <c r="J32" s="21" t="n"/>
      <c r="K32" s="21" t="n"/>
      <c r="L32" s="24">
        <f>IF(COUNTA(A32:K32)=0,"",IF(OR(G32="",H32=""),"",IFERROR(G32-H32,"")))</f>
        <v/>
      </c>
      <c r="M32" s="24">
        <f>IF(COUNTA(A32:K32)=0,"",IF(OR(H32="",I32="",I32=0),"",IFERROR(H32/I32,"")))</f>
        <v/>
      </c>
      <c r="N32" s="24">
        <f>IF(COUNTA(A32:K32)=0,"",IF(OR(H32="",K32="",K32=0),"",IFERROR(H32/K32,"")))</f>
        <v/>
      </c>
      <c r="O32" s="25">
        <f>IF(COUNTA(A32:K32)=0,"",IF(A32="","Review: record ID missing",IF(B32="","Review: date missing",IF(C32="","Review: channel missing",IF(F32="","Review: status missing",IF(COUNTIF($A$5:$A$104,A32)&gt;1,"Review: duplicate record ID",IF(OR(B32&lt;Assumptions!$B$5,B32&gt;Assumptions!$B$6),"Review: outside planning year",IF(AND(H32&lt;&gt;"",G32&lt;&gt;"",H32&gt;G32),"Review: actual over plan",IF(AND(H32&gt;0,I32=0),"Review: leads missing or zero",IF(AND(C32&lt;&gt;"",SUMIFS($H$5:$H$104,$C$5:$C$104,C32,$B$5:$B$104,"&gt;="&amp;Assumptions!$B$5,$B$5:$B$104,"&lt;="&amp;Assumptions!$B$6)&gt;IFERROR(VLOOKUP(C32,Assumptions!$A$10:$C$17,2,FALSE),1E+99)),"Review: channel limit",IF(AND(M32&lt;&gt;"",IFERROR(VLOOKUP(C32,Assumptions!$A$10:$C$17,3,FALSE),0)&gt;0,M32&gt;IFERROR(VLOOKUP(C32,Assumptions!$A$10:$C$17,3,FALSE),1E+99)),"Review: cost per lead","No alert")))))))))))</f>
        <v/>
      </c>
      <c r="P32" s="19" t="n"/>
    </row>
    <row r="33">
      <c r="A33" s="17" t="n"/>
      <c r="B33" s="30" t="n"/>
      <c r="C33" s="17" t="n"/>
      <c r="D33" s="19" t="n"/>
      <c r="E33" s="17" t="n"/>
      <c r="F33" s="17" t="n"/>
      <c r="G33" s="20" t="n"/>
      <c r="H33" s="20" t="n"/>
      <c r="I33" s="21" t="n"/>
      <c r="J33" s="21" t="n"/>
      <c r="K33" s="21" t="n"/>
      <c r="L33" s="22">
        <f>IF(COUNTA(A33:K33)=0,"",IF(OR(G33="",H33=""),"",IFERROR(G33-H33,"")))</f>
        <v/>
      </c>
      <c r="M33" s="22">
        <f>IF(COUNTA(A33:K33)=0,"",IF(OR(H33="",I33="",I33=0),"",IFERROR(H33/I33,"")))</f>
        <v/>
      </c>
      <c r="N33" s="22">
        <f>IF(COUNTA(A33:K33)=0,"",IF(OR(H33="",K33="",K33=0),"",IFERROR(H33/K33,"")))</f>
        <v/>
      </c>
      <c r="O33" s="23">
        <f>IF(COUNTA(A33:K33)=0,"",IF(A33="","Review: record ID missing",IF(B33="","Review: date missing",IF(C33="","Review: channel missing",IF(F33="","Review: status missing",IF(COUNTIF($A$5:$A$104,A33)&gt;1,"Review: duplicate record ID",IF(OR(B33&lt;Assumptions!$B$5,B33&gt;Assumptions!$B$6),"Review: outside planning year",IF(AND(H33&lt;&gt;"",G33&lt;&gt;"",H33&gt;G33),"Review: actual over plan",IF(AND(H33&gt;0,I33=0),"Review: leads missing or zero",IF(AND(C33&lt;&gt;"",SUMIFS($H$5:$H$104,$C$5:$C$104,C33,$B$5:$B$104,"&gt;="&amp;Assumptions!$B$5,$B$5:$B$104,"&lt;="&amp;Assumptions!$B$6)&gt;IFERROR(VLOOKUP(C33,Assumptions!$A$10:$C$17,2,FALSE),1E+99)),"Review: channel limit",IF(AND(M33&lt;&gt;"",IFERROR(VLOOKUP(C33,Assumptions!$A$10:$C$17,3,FALSE),0)&gt;0,M33&gt;IFERROR(VLOOKUP(C33,Assumptions!$A$10:$C$17,3,FALSE),1E+99)),"Review: cost per lead","No alert")))))))))))</f>
        <v/>
      </c>
      <c r="P33" s="19" t="n"/>
    </row>
    <row r="34">
      <c r="A34" s="17" t="n"/>
      <c r="B34" s="30" t="n"/>
      <c r="C34" s="17" t="n"/>
      <c r="D34" s="19" t="n"/>
      <c r="E34" s="17" t="n"/>
      <c r="F34" s="17" t="n"/>
      <c r="G34" s="20" t="n"/>
      <c r="H34" s="20" t="n"/>
      <c r="I34" s="21" t="n"/>
      <c r="J34" s="21" t="n"/>
      <c r="K34" s="21" t="n"/>
      <c r="L34" s="24">
        <f>IF(COUNTA(A34:K34)=0,"",IF(OR(G34="",H34=""),"",IFERROR(G34-H34,"")))</f>
        <v/>
      </c>
      <c r="M34" s="24">
        <f>IF(COUNTA(A34:K34)=0,"",IF(OR(H34="",I34="",I34=0),"",IFERROR(H34/I34,"")))</f>
        <v/>
      </c>
      <c r="N34" s="24">
        <f>IF(COUNTA(A34:K34)=0,"",IF(OR(H34="",K34="",K34=0),"",IFERROR(H34/K34,"")))</f>
        <v/>
      </c>
      <c r="O34" s="25">
        <f>IF(COUNTA(A34:K34)=0,"",IF(A34="","Review: record ID missing",IF(B34="","Review: date missing",IF(C34="","Review: channel missing",IF(F34="","Review: status missing",IF(COUNTIF($A$5:$A$104,A34)&gt;1,"Review: duplicate record ID",IF(OR(B34&lt;Assumptions!$B$5,B34&gt;Assumptions!$B$6),"Review: outside planning year",IF(AND(H34&lt;&gt;"",G34&lt;&gt;"",H34&gt;G34),"Review: actual over plan",IF(AND(H34&gt;0,I34=0),"Review: leads missing or zero",IF(AND(C34&lt;&gt;"",SUMIFS($H$5:$H$104,$C$5:$C$104,C34,$B$5:$B$104,"&gt;="&amp;Assumptions!$B$5,$B$5:$B$104,"&lt;="&amp;Assumptions!$B$6)&gt;IFERROR(VLOOKUP(C34,Assumptions!$A$10:$C$17,2,FALSE),1E+99)),"Review: channel limit",IF(AND(M34&lt;&gt;"",IFERROR(VLOOKUP(C34,Assumptions!$A$10:$C$17,3,FALSE),0)&gt;0,M34&gt;IFERROR(VLOOKUP(C34,Assumptions!$A$10:$C$17,3,FALSE),1E+99)),"Review: cost per lead","No alert")))))))))))</f>
        <v/>
      </c>
      <c r="P34" s="19" t="n"/>
    </row>
    <row r="35">
      <c r="A35" s="17" t="n"/>
      <c r="B35" s="30" t="n"/>
      <c r="C35" s="17" t="n"/>
      <c r="D35" s="19" t="n"/>
      <c r="E35" s="17" t="n"/>
      <c r="F35" s="17" t="n"/>
      <c r="G35" s="20" t="n"/>
      <c r="H35" s="20" t="n"/>
      <c r="I35" s="21" t="n"/>
      <c r="J35" s="21" t="n"/>
      <c r="K35" s="21" t="n"/>
      <c r="L35" s="22">
        <f>IF(COUNTA(A35:K35)=0,"",IF(OR(G35="",H35=""),"",IFERROR(G35-H35,"")))</f>
        <v/>
      </c>
      <c r="M35" s="22">
        <f>IF(COUNTA(A35:K35)=0,"",IF(OR(H35="",I35="",I35=0),"",IFERROR(H35/I35,"")))</f>
        <v/>
      </c>
      <c r="N35" s="22">
        <f>IF(COUNTA(A35:K35)=0,"",IF(OR(H35="",K35="",K35=0),"",IFERROR(H35/K35,"")))</f>
        <v/>
      </c>
      <c r="O35" s="23">
        <f>IF(COUNTA(A35:K35)=0,"",IF(A35="","Review: record ID missing",IF(B35="","Review: date missing",IF(C35="","Review: channel missing",IF(F35="","Review: status missing",IF(COUNTIF($A$5:$A$104,A35)&gt;1,"Review: duplicate record ID",IF(OR(B35&lt;Assumptions!$B$5,B35&gt;Assumptions!$B$6),"Review: outside planning year",IF(AND(H35&lt;&gt;"",G35&lt;&gt;"",H35&gt;G35),"Review: actual over plan",IF(AND(H35&gt;0,I35=0),"Review: leads missing or zero",IF(AND(C35&lt;&gt;"",SUMIFS($H$5:$H$104,$C$5:$C$104,C35,$B$5:$B$104,"&gt;="&amp;Assumptions!$B$5,$B$5:$B$104,"&lt;="&amp;Assumptions!$B$6)&gt;IFERROR(VLOOKUP(C35,Assumptions!$A$10:$C$17,2,FALSE),1E+99)),"Review: channel limit",IF(AND(M35&lt;&gt;"",IFERROR(VLOOKUP(C35,Assumptions!$A$10:$C$17,3,FALSE),0)&gt;0,M35&gt;IFERROR(VLOOKUP(C35,Assumptions!$A$10:$C$17,3,FALSE),1E+99)),"Review: cost per lead","No alert")))))))))))</f>
        <v/>
      </c>
      <c r="P35" s="19" t="n"/>
    </row>
    <row r="36">
      <c r="A36" s="17" t="n"/>
      <c r="B36" s="30" t="n"/>
      <c r="C36" s="17" t="n"/>
      <c r="D36" s="19" t="n"/>
      <c r="E36" s="17" t="n"/>
      <c r="F36" s="17" t="n"/>
      <c r="G36" s="20" t="n"/>
      <c r="H36" s="20" t="n"/>
      <c r="I36" s="21" t="n"/>
      <c r="J36" s="21" t="n"/>
      <c r="K36" s="21" t="n"/>
      <c r="L36" s="24">
        <f>IF(COUNTA(A36:K36)=0,"",IF(OR(G36="",H36=""),"",IFERROR(G36-H36,"")))</f>
        <v/>
      </c>
      <c r="M36" s="24">
        <f>IF(COUNTA(A36:K36)=0,"",IF(OR(H36="",I36="",I36=0),"",IFERROR(H36/I36,"")))</f>
        <v/>
      </c>
      <c r="N36" s="24">
        <f>IF(COUNTA(A36:K36)=0,"",IF(OR(H36="",K36="",K36=0),"",IFERROR(H36/K36,"")))</f>
        <v/>
      </c>
      <c r="O36" s="25">
        <f>IF(COUNTA(A36:K36)=0,"",IF(A36="","Review: record ID missing",IF(B36="","Review: date missing",IF(C36="","Review: channel missing",IF(F36="","Review: status missing",IF(COUNTIF($A$5:$A$104,A36)&gt;1,"Review: duplicate record ID",IF(OR(B36&lt;Assumptions!$B$5,B36&gt;Assumptions!$B$6),"Review: outside planning year",IF(AND(H36&lt;&gt;"",G36&lt;&gt;"",H36&gt;G36),"Review: actual over plan",IF(AND(H36&gt;0,I36=0),"Review: leads missing or zero",IF(AND(C36&lt;&gt;"",SUMIFS($H$5:$H$104,$C$5:$C$104,C36,$B$5:$B$104,"&gt;="&amp;Assumptions!$B$5,$B$5:$B$104,"&lt;="&amp;Assumptions!$B$6)&gt;IFERROR(VLOOKUP(C36,Assumptions!$A$10:$C$17,2,FALSE),1E+99)),"Review: channel limit",IF(AND(M36&lt;&gt;"",IFERROR(VLOOKUP(C36,Assumptions!$A$10:$C$17,3,FALSE),0)&gt;0,M36&gt;IFERROR(VLOOKUP(C36,Assumptions!$A$10:$C$17,3,FALSE),1E+99)),"Review: cost per lead","No alert")))))))))))</f>
        <v/>
      </c>
      <c r="P36" s="19" t="n"/>
    </row>
    <row r="37">
      <c r="A37" s="17" t="n"/>
      <c r="B37" s="30" t="n"/>
      <c r="C37" s="17" t="n"/>
      <c r="D37" s="19" t="n"/>
      <c r="E37" s="17" t="n"/>
      <c r="F37" s="17" t="n"/>
      <c r="G37" s="20" t="n"/>
      <c r="H37" s="20" t="n"/>
      <c r="I37" s="21" t="n"/>
      <c r="J37" s="21" t="n"/>
      <c r="K37" s="21" t="n"/>
      <c r="L37" s="22">
        <f>IF(COUNTA(A37:K37)=0,"",IF(OR(G37="",H37=""),"",IFERROR(G37-H37,"")))</f>
        <v/>
      </c>
      <c r="M37" s="22">
        <f>IF(COUNTA(A37:K37)=0,"",IF(OR(H37="",I37="",I37=0),"",IFERROR(H37/I37,"")))</f>
        <v/>
      </c>
      <c r="N37" s="22">
        <f>IF(COUNTA(A37:K37)=0,"",IF(OR(H37="",K37="",K37=0),"",IFERROR(H37/K37,"")))</f>
        <v/>
      </c>
      <c r="O37" s="23">
        <f>IF(COUNTA(A37:K37)=0,"",IF(A37="","Review: record ID missing",IF(B37="","Review: date missing",IF(C37="","Review: channel missing",IF(F37="","Review: status missing",IF(COUNTIF($A$5:$A$104,A37)&gt;1,"Review: duplicate record ID",IF(OR(B37&lt;Assumptions!$B$5,B37&gt;Assumptions!$B$6),"Review: outside planning year",IF(AND(H37&lt;&gt;"",G37&lt;&gt;"",H37&gt;G37),"Review: actual over plan",IF(AND(H37&gt;0,I37=0),"Review: leads missing or zero",IF(AND(C37&lt;&gt;"",SUMIFS($H$5:$H$104,$C$5:$C$104,C37,$B$5:$B$104,"&gt;="&amp;Assumptions!$B$5,$B$5:$B$104,"&lt;="&amp;Assumptions!$B$6)&gt;IFERROR(VLOOKUP(C37,Assumptions!$A$10:$C$17,2,FALSE),1E+99)),"Review: channel limit",IF(AND(M37&lt;&gt;"",IFERROR(VLOOKUP(C37,Assumptions!$A$10:$C$17,3,FALSE),0)&gt;0,M37&gt;IFERROR(VLOOKUP(C37,Assumptions!$A$10:$C$17,3,FALSE),1E+99)),"Review: cost per lead","No alert")))))))))))</f>
        <v/>
      </c>
      <c r="P37" s="19" t="n"/>
    </row>
    <row r="38">
      <c r="A38" s="17" t="n"/>
      <c r="B38" s="30" t="n"/>
      <c r="C38" s="17" t="n"/>
      <c r="D38" s="19" t="n"/>
      <c r="E38" s="17" t="n"/>
      <c r="F38" s="17" t="n"/>
      <c r="G38" s="20" t="n"/>
      <c r="H38" s="20" t="n"/>
      <c r="I38" s="21" t="n"/>
      <c r="J38" s="21" t="n"/>
      <c r="K38" s="21" t="n"/>
      <c r="L38" s="24">
        <f>IF(COUNTA(A38:K38)=0,"",IF(OR(G38="",H38=""),"",IFERROR(G38-H38,"")))</f>
        <v/>
      </c>
      <c r="M38" s="24">
        <f>IF(COUNTA(A38:K38)=0,"",IF(OR(H38="",I38="",I38=0),"",IFERROR(H38/I38,"")))</f>
        <v/>
      </c>
      <c r="N38" s="24">
        <f>IF(COUNTA(A38:K38)=0,"",IF(OR(H38="",K38="",K38=0),"",IFERROR(H38/K38,"")))</f>
        <v/>
      </c>
      <c r="O38" s="25">
        <f>IF(COUNTA(A38:K38)=0,"",IF(A38="","Review: record ID missing",IF(B38="","Review: date missing",IF(C38="","Review: channel missing",IF(F38="","Review: status missing",IF(COUNTIF($A$5:$A$104,A38)&gt;1,"Review: duplicate record ID",IF(OR(B38&lt;Assumptions!$B$5,B38&gt;Assumptions!$B$6),"Review: outside planning year",IF(AND(H38&lt;&gt;"",G38&lt;&gt;"",H38&gt;G38),"Review: actual over plan",IF(AND(H38&gt;0,I38=0),"Review: leads missing or zero",IF(AND(C38&lt;&gt;"",SUMIFS($H$5:$H$104,$C$5:$C$104,C38,$B$5:$B$104,"&gt;="&amp;Assumptions!$B$5,$B$5:$B$104,"&lt;="&amp;Assumptions!$B$6)&gt;IFERROR(VLOOKUP(C38,Assumptions!$A$10:$C$17,2,FALSE),1E+99)),"Review: channel limit",IF(AND(M38&lt;&gt;"",IFERROR(VLOOKUP(C38,Assumptions!$A$10:$C$17,3,FALSE),0)&gt;0,M38&gt;IFERROR(VLOOKUP(C38,Assumptions!$A$10:$C$17,3,FALSE),1E+99)),"Review: cost per lead","No alert")))))))))))</f>
        <v/>
      </c>
      <c r="P38" s="19" t="n"/>
    </row>
    <row r="39">
      <c r="A39" s="17" t="n"/>
      <c r="B39" s="30" t="n"/>
      <c r="C39" s="17" t="n"/>
      <c r="D39" s="19" t="n"/>
      <c r="E39" s="17" t="n"/>
      <c r="F39" s="17" t="n"/>
      <c r="G39" s="20" t="n"/>
      <c r="H39" s="20" t="n"/>
      <c r="I39" s="21" t="n"/>
      <c r="J39" s="21" t="n"/>
      <c r="K39" s="21" t="n"/>
      <c r="L39" s="22">
        <f>IF(COUNTA(A39:K39)=0,"",IF(OR(G39="",H39=""),"",IFERROR(G39-H39,"")))</f>
        <v/>
      </c>
      <c r="M39" s="22">
        <f>IF(COUNTA(A39:K39)=0,"",IF(OR(H39="",I39="",I39=0),"",IFERROR(H39/I39,"")))</f>
        <v/>
      </c>
      <c r="N39" s="22">
        <f>IF(COUNTA(A39:K39)=0,"",IF(OR(H39="",K39="",K39=0),"",IFERROR(H39/K39,"")))</f>
        <v/>
      </c>
      <c r="O39" s="23">
        <f>IF(COUNTA(A39:K39)=0,"",IF(A39="","Review: record ID missing",IF(B39="","Review: date missing",IF(C39="","Review: channel missing",IF(F39="","Review: status missing",IF(COUNTIF($A$5:$A$104,A39)&gt;1,"Review: duplicate record ID",IF(OR(B39&lt;Assumptions!$B$5,B39&gt;Assumptions!$B$6),"Review: outside planning year",IF(AND(H39&lt;&gt;"",G39&lt;&gt;"",H39&gt;G39),"Review: actual over plan",IF(AND(H39&gt;0,I39=0),"Review: leads missing or zero",IF(AND(C39&lt;&gt;"",SUMIFS($H$5:$H$104,$C$5:$C$104,C39,$B$5:$B$104,"&gt;="&amp;Assumptions!$B$5,$B$5:$B$104,"&lt;="&amp;Assumptions!$B$6)&gt;IFERROR(VLOOKUP(C39,Assumptions!$A$10:$C$17,2,FALSE),1E+99)),"Review: channel limit",IF(AND(M39&lt;&gt;"",IFERROR(VLOOKUP(C39,Assumptions!$A$10:$C$17,3,FALSE),0)&gt;0,M39&gt;IFERROR(VLOOKUP(C39,Assumptions!$A$10:$C$17,3,FALSE),1E+99)),"Review: cost per lead","No alert")))))))))))</f>
        <v/>
      </c>
      <c r="P39" s="19" t="n"/>
    </row>
    <row r="40">
      <c r="A40" s="17" t="n"/>
      <c r="B40" s="30" t="n"/>
      <c r="C40" s="17" t="n"/>
      <c r="D40" s="19" t="n"/>
      <c r="E40" s="17" t="n"/>
      <c r="F40" s="17" t="n"/>
      <c r="G40" s="20" t="n"/>
      <c r="H40" s="20" t="n"/>
      <c r="I40" s="21" t="n"/>
      <c r="J40" s="21" t="n"/>
      <c r="K40" s="21" t="n"/>
      <c r="L40" s="24">
        <f>IF(COUNTA(A40:K40)=0,"",IF(OR(G40="",H40=""),"",IFERROR(G40-H40,"")))</f>
        <v/>
      </c>
      <c r="M40" s="24">
        <f>IF(COUNTA(A40:K40)=0,"",IF(OR(H40="",I40="",I40=0),"",IFERROR(H40/I40,"")))</f>
        <v/>
      </c>
      <c r="N40" s="24">
        <f>IF(COUNTA(A40:K40)=0,"",IF(OR(H40="",K40="",K40=0),"",IFERROR(H40/K40,"")))</f>
        <v/>
      </c>
      <c r="O40" s="25">
        <f>IF(COUNTA(A40:K40)=0,"",IF(A40="","Review: record ID missing",IF(B40="","Review: date missing",IF(C40="","Review: channel missing",IF(F40="","Review: status missing",IF(COUNTIF($A$5:$A$104,A40)&gt;1,"Review: duplicate record ID",IF(OR(B40&lt;Assumptions!$B$5,B40&gt;Assumptions!$B$6),"Review: outside planning year",IF(AND(H40&lt;&gt;"",G40&lt;&gt;"",H40&gt;G40),"Review: actual over plan",IF(AND(H40&gt;0,I40=0),"Review: leads missing or zero",IF(AND(C40&lt;&gt;"",SUMIFS($H$5:$H$104,$C$5:$C$104,C40,$B$5:$B$104,"&gt;="&amp;Assumptions!$B$5,$B$5:$B$104,"&lt;="&amp;Assumptions!$B$6)&gt;IFERROR(VLOOKUP(C40,Assumptions!$A$10:$C$17,2,FALSE),1E+99)),"Review: channel limit",IF(AND(M40&lt;&gt;"",IFERROR(VLOOKUP(C40,Assumptions!$A$10:$C$17,3,FALSE),0)&gt;0,M40&gt;IFERROR(VLOOKUP(C40,Assumptions!$A$10:$C$17,3,FALSE),1E+99)),"Review: cost per lead","No alert")))))))))))</f>
        <v/>
      </c>
      <c r="P40" s="19" t="n"/>
    </row>
    <row r="41">
      <c r="A41" s="17" t="n"/>
      <c r="B41" s="30" t="n"/>
      <c r="C41" s="17" t="n"/>
      <c r="D41" s="19" t="n"/>
      <c r="E41" s="17" t="n"/>
      <c r="F41" s="17" t="n"/>
      <c r="G41" s="20" t="n"/>
      <c r="H41" s="20" t="n"/>
      <c r="I41" s="21" t="n"/>
      <c r="J41" s="21" t="n"/>
      <c r="K41" s="21" t="n"/>
      <c r="L41" s="22">
        <f>IF(COUNTA(A41:K41)=0,"",IF(OR(G41="",H41=""),"",IFERROR(G41-H41,"")))</f>
        <v/>
      </c>
      <c r="M41" s="22">
        <f>IF(COUNTA(A41:K41)=0,"",IF(OR(H41="",I41="",I41=0),"",IFERROR(H41/I41,"")))</f>
        <v/>
      </c>
      <c r="N41" s="22">
        <f>IF(COUNTA(A41:K41)=0,"",IF(OR(H41="",K41="",K41=0),"",IFERROR(H41/K41,"")))</f>
        <v/>
      </c>
      <c r="O41" s="23">
        <f>IF(COUNTA(A41:K41)=0,"",IF(A41="","Review: record ID missing",IF(B41="","Review: date missing",IF(C41="","Review: channel missing",IF(F41="","Review: status missing",IF(COUNTIF($A$5:$A$104,A41)&gt;1,"Review: duplicate record ID",IF(OR(B41&lt;Assumptions!$B$5,B41&gt;Assumptions!$B$6),"Review: outside planning year",IF(AND(H41&lt;&gt;"",G41&lt;&gt;"",H41&gt;G41),"Review: actual over plan",IF(AND(H41&gt;0,I41=0),"Review: leads missing or zero",IF(AND(C41&lt;&gt;"",SUMIFS($H$5:$H$104,$C$5:$C$104,C41,$B$5:$B$104,"&gt;="&amp;Assumptions!$B$5,$B$5:$B$104,"&lt;="&amp;Assumptions!$B$6)&gt;IFERROR(VLOOKUP(C41,Assumptions!$A$10:$C$17,2,FALSE),1E+99)),"Review: channel limit",IF(AND(M41&lt;&gt;"",IFERROR(VLOOKUP(C41,Assumptions!$A$10:$C$17,3,FALSE),0)&gt;0,M41&gt;IFERROR(VLOOKUP(C41,Assumptions!$A$10:$C$17,3,FALSE),1E+99)),"Review: cost per lead","No alert")))))))))))</f>
        <v/>
      </c>
      <c r="P41" s="19" t="n"/>
    </row>
    <row r="42">
      <c r="A42" s="17" t="n"/>
      <c r="B42" s="30" t="n"/>
      <c r="C42" s="17" t="n"/>
      <c r="D42" s="19" t="n"/>
      <c r="E42" s="17" t="n"/>
      <c r="F42" s="17" t="n"/>
      <c r="G42" s="20" t="n"/>
      <c r="H42" s="20" t="n"/>
      <c r="I42" s="21" t="n"/>
      <c r="J42" s="21" t="n"/>
      <c r="K42" s="21" t="n"/>
      <c r="L42" s="24">
        <f>IF(COUNTA(A42:K42)=0,"",IF(OR(G42="",H42=""),"",IFERROR(G42-H42,"")))</f>
        <v/>
      </c>
      <c r="M42" s="24">
        <f>IF(COUNTA(A42:K42)=0,"",IF(OR(H42="",I42="",I42=0),"",IFERROR(H42/I42,"")))</f>
        <v/>
      </c>
      <c r="N42" s="24">
        <f>IF(COUNTA(A42:K42)=0,"",IF(OR(H42="",K42="",K42=0),"",IFERROR(H42/K42,"")))</f>
        <v/>
      </c>
      <c r="O42" s="25">
        <f>IF(COUNTA(A42:K42)=0,"",IF(A42="","Review: record ID missing",IF(B42="","Review: date missing",IF(C42="","Review: channel missing",IF(F42="","Review: status missing",IF(COUNTIF($A$5:$A$104,A42)&gt;1,"Review: duplicate record ID",IF(OR(B42&lt;Assumptions!$B$5,B42&gt;Assumptions!$B$6),"Review: outside planning year",IF(AND(H42&lt;&gt;"",G42&lt;&gt;"",H42&gt;G42),"Review: actual over plan",IF(AND(H42&gt;0,I42=0),"Review: leads missing or zero",IF(AND(C42&lt;&gt;"",SUMIFS($H$5:$H$104,$C$5:$C$104,C42,$B$5:$B$104,"&gt;="&amp;Assumptions!$B$5,$B$5:$B$104,"&lt;="&amp;Assumptions!$B$6)&gt;IFERROR(VLOOKUP(C42,Assumptions!$A$10:$C$17,2,FALSE),1E+99)),"Review: channel limit",IF(AND(M42&lt;&gt;"",IFERROR(VLOOKUP(C42,Assumptions!$A$10:$C$17,3,FALSE),0)&gt;0,M42&gt;IFERROR(VLOOKUP(C42,Assumptions!$A$10:$C$17,3,FALSE),1E+99)),"Review: cost per lead","No alert")))))))))))</f>
        <v/>
      </c>
      <c r="P42" s="19" t="n"/>
    </row>
    <row r="43">
      <c r="A43" s="17" t="n"/>
      <c r="B43" s="30" t="n"/>
      <c r="C43" s="17" t="n"/>
      <c r="D43" s="19" t="n"/>
      <c r="E43" s="17" t="n"/>
      <c r="F43" s="17" t="n"/>
      <c r="G43" s="20" t="n"/>
      <c r="H43" s="20" t="n"/>
      <c r="I43" s="21" t="n"/>
      <c r="J43" s="21" t="n"/>
      <c r="K43" s="21" t="n"/>
      <c r="L43" s="22">
        <f>IF(COUNTA(A43:K43)=0,"",IF(OR(G43="",H43=""),"",IFERROR(G43-H43,"")))</f>
        <v/>
      </c>
      <c r="M43" s="22">
        <f>IF(COUNTA(A43:K43)=0,"",IF(OR(H43="",I43="",I43=0),"",IFERROR(H43/I43,"")))</f>
        <v/>
      </c>
      <c r="N43" s="22">
        <f>IF(COUNTA(A43:K43)=0,"",IF(OR(H43="",K43="",K43=0),"",IFERROR(H43/K43,"")))</f>
        <v/>
      </c>
      <c r="O43" s="23">
        <f>IF(COUNTA(A43:K43)=0,"",IF(A43="","Review: record ID missing",IF(B43="","Review: date missing",IF(C43="","Review: channel missing",IF(F43="","Review: status missing",IF(COUNTIF($A$5:$A$104,A43)&gt;1,"Review: duplicate record ID",IF(OR(B43&lt;Assumptions!$B$5,B43&gt;Assumptions!$B$6),"Review: outside planning year",IF(AND(H43&lt;&gt;"",G43&lt;&gt;"",H43&gt;G43),"Review: actual over plan",IF(AND(H43&gt;0,I43=0),"Review: leads missing or zero",IF(AND(C43&lt;&gt;"",SUMIFS($H$5:$H$104,$C$5:$C$104,C43,$B$5:$B$104,"&gt;="&amp;Assumptions!$B$5,$B$5:$B$104,"&lt;="&amp;Assumptions!$B$6)&gt;IFERROR(VLOOKUP(C43,Assumptions!$A$10:$C$17,2,FALSE),1E+99)),"Review: channel limit",IF(AND(M43&lt;&gt;"",IFERROR(VLOOKUP(C43,Assumptions!$A$10:$C$17,3,FALSE),0)&gt;0,M43&gt;IFERROR(VLOOKUP(C43,Assumptions!$A$10:$C$17,3,FALSE),1E+99)),"Review: cost per lead","No alert")))))))))))</f>
        <v/>
      </c>
      <c r="P43" s="19" t="n"/>
    </row>
    <row r="44">
      <c r="A44" s="17" t="n"/>
      <c r="B44" s="30" t="n"/>
      <c r="C44" s="17" t="n"/>
      <c r="D44" s="19" t="n"/>
      <c r="E44" s="17" t="n"/>
      <c r="F44" s="17" t="n"/>
      <c r="G44" s="20" t="n"/>
      <c r="H44" s="20" t="n"/>
      <c r="I44" s="21" t="n"/>
      <c r="J44" s="21" t="n"/>
      <c r="K44" s="21" t="n"/>
      <c r="L44" s="24">
        <f>IF(COUNTA(A44:K44)=0,"",IF(OR(G44="",H44=""),"",IFERROR(G44-H44,"")))</f>
        <v/>
      </c>
      <c r="M44" s="24">
        <f>IF(COUNTA(A44:K44)=0,"",IF(OR(H44="",I44="",I44=0),"",IFERROR(H44/I44,"")))</f>
        <v/>
      </c>
      <c r="N44" s="24">
        <f>IF(COUNTA(A44:K44)=0,"",IF(OR(H44="",K44="",K44=0),"",IFERROR(H44/K44,"")))</f>
        <v/>
      </c>
      <c r="O44" s="25">
        <f>IF(COUNTA(A44:K44)=0,"",IF(A44="","Review: record ID missing",IF(B44="","Review: date missing",IF(C44="","Review: channel missing",IF(F44="","Review: status missing",IF(COUNTIF($A$5:$A$104,A44)&gt;1,"Review: duplicate record ID",IF(OR(B44&lt;Assumptions!$B$5,B44&gt;Assumptions!$B$6),"Review: outside planning year",IF(AND(H44&lt;&gt;"",G44&lt;&gt;"",H44&gt;G44),"Review: actual over plan",IF(AND(H44&gt;0,I44=0),"Review: leads missing or zero",IF(AND(C44&lt;&gt;"",SUMIFS($H$5:$H$104,$C$5:$C$104,C44,$B$5:$B$104,"&gt;="&amp;Assumptions!$B$5,$B$5:$B$104,"&lt;="&amp;Assumptions!$B$6)&gt;IFERROR(VLOOKUP(C44,Assumptions!$A$10:$C$17,2,FALSE),1E+99)),"Review: channel limit",IF(AND(M44&lt;&gt;"",IFERROR(VLOOKUP(C44,Assumptions!$A$10:$C$17,3,FALSE),0)&gt;0,M44&gt;IFERROR(VLOOKUP(C44,Assumptions!$A$10:$C$17,3,FALSE),1E+99)),"Review: cost per lead","No alert")))))))))))</f>
        <v/>
      </c>
      <c r="P44" s="19" t="n"/>
    </row>
    <row r="45">
      <c r="A45" s="17" t="n"/>
      <c r="B45" s="30" t="n"/>
      <c r="C45" s="17" t="n"/>
      <c r="D45" s="19" t="n"/>
      <c r="E45" s="17" t="n"/>
      <c r="F45" s="17" t="n"/>
      <c r="G45" s="20" t="n"/>
      <c r="H45" s="20" t="n"/>
      <c r="I45" s="21" t="n"/>
      <c r="J45" s="21" t="n"/>
      <c r="K45" s="21" t="n"/>
      <c r="L45" s="22">
        <f>IF(COUNTA(A45:K45)=0,"",IF(OR(G45="",H45=""),"",IFERROR(G45-H45,"")))</f>
        <v/>
      </c>
      <c r="M45" s="22">
        <f>IF(COUNTA(A45:K45)=0,"",IF(OR(H45="",I45="",I45=0),"",IFERROR(H45/I45,"")))</f>
        <v/>
      </c>
      <c r="N45" s="22">
        <f>IF(COUNTA(A45:K45)=0,"",IF(OR(H45="",K45="",K45=0),"",IFERROR(H45/K45,"")))</f>
        <v/>
      </c>
      <c r="O45" s="23">
        <f>IF(COUNTA(A45:K45)=0,"",IF(A45="","Review: record ID missing",IF(B45="","Review: date missing",IF(C45="","Review: channel missing",IF(F45="","Review: status missing",IF(COUNTIF($A$5:$A$104,A45)&gt;1,"Review: duplicate record ID",IF(OR(B45&lt;Assumptions!$B$5,B45&gt;Assumptions!$B$6),"Review: outside planning year",IF(AND(H45&lt;&gt;"",G45&lt;&gt;"",H45&gt;G45),"Review: actual over plan",IF(AND(H45&gt;0,I45=0),"Review: leads missing or zero",IF(AND(C45&lt;&gt;"",SUMIFS($H$5:$H$104,$C$5:$C$104,C45,$B$5:$B$104,"&gt;="&amp;Assumptions!$B$5,$B$5:$B$104,"&lt;="&amp;Assumptions!$B$6)&gt;IFERROR(VLOOKUP(C45,Assumptions!$A$10:$C$17,2,FALSE),1E+99)),"Review: channel limit",IF(AND(M45&lt;&gt;"",IFERROR(VLOOKUP(C45,Assumptions!$A$10:$C$17,3,FALSE),0)&gt;0,M45&gt;IFERROR(VLOOKUP(C45,Assumptions!$A$10:$C$17,3,FALSE),1E+99)),"Review: cost per lead","No alert")))))))))))</f>
        <v/>
      </c>
      <c r="P45" s="19" t="n"/>
    </row>
    <row r="46">
      <c r="A46" s="17" t="n"/>
      <c r="B46" s="30" t="n"/>
      <c r="C46" s="17" t="n"/>
      <c r="D46" s="19" t="n"/>
      <c r="E46" s="17" t="n"/>
      <c r="F46" s="17" t="n"/>
      <c r="G46" s="20" t="n"/>
      <c r="H46" s="20" t="n"/>
      <c r="I46" s="21" t="n"/>
      <c r="J46" s="21" t="n"/>
      <c r="K46" s="21" t="n"/>
      <c r="L46" s="24">
        <f>IF(COUNTA(A46:K46)=0,"",IF(OR(G46="",H46=""),"",IFERROR(G46-H46,"")))</f>
        <v/>
      </c>
      <c r="M46" s="24">
        <f>IF(COUNTA(A46:K46)=0,"",IF(OR(H46="",I46="",I46=0),"",IFERROR(H46/I46,"")))</f>
        <v/>
      </c>
      <c r="N46" s="24">
        <f>IF(COUNTA(A46:K46)=0,"",IF(OR(H46="",K46="",K46=0),"",IFERROR(H46/K46,"")))</f>
        <v/>
      </c>
      <c r="O46" s="25">
        <f>IF(COUNTA(A46:K46)=0,"",IF(A46="","Review: record ID missing",IF(B46="","Review: date missing",IF(C46="","Review: channel missing",IF(F46="","Review: status missing",IF(COUNTIF($A$5:$A$104,A46)&gt;1,"Review: duplicate record ID",IF(OR(B46&lt;Assumptions!$B$5,B46&gt;Assumptions!$B$6),"Review: outside planning year",IF(AND(H46&lt;&gt;"",G46&lt;&gt;"",H46&gt;G46),"Review: actual over plan",IF(AND(H46&gt;0,I46=0),"Review: leads missing or zero",IF(AND(C46&lt;&gt;"",SUMIFS($H$5:$H$104,$C$5:$C$104,C46,$B$5:$B$104,"&gt;="&amp;Assumptions!$B$5,$B$5:$B$104,"&lt;="&amp;Assumptions!$B$6)&gt;IFERROR(VLOOKUP(C46,Assumptions!$A$10:$C$17,2,FALSE),1E+99)),"Review: channel limit",IF(AND(M46&lt;&gt;"",IFERROR(VLOOKUP(C46,Assumptions!$A$10:$C$17,3,FALSE),0)&gt;0,M46&gt;IFERROR(VLOOKUP(C46,Assumptions!$A$10:$C$17,3,FALSE),1E+99)),"Review: cost per lead","No alert")))))))))))</f>
        <v/>
      </c>
      <c r="P46" s="19" t="n"/>
    </row>
    <row r="47">
      <c r="A47" s="17" t="n"/>
      <c r="B47" s="30" t="n"/>
      <c r="C47" s="17" t="n"/>
      <c r="D47" s="19" t="n"/>
      <c r="E47" s="17" t="n"/>
      <c r="F47" s="17" t="n"/>
      <c r="G47" s="20" t="n"/>
      <c r="H47" s="20" t="n"/>
      <c r="I47" s="21" t="n"/>
      <c r="J47" s="21" t="n"/>
      <c r="K47" s="21" t="n"/>
      <c r="L47" s="22">
        <f>IF(COUNTA(A47:K47)=0,"",IF(OR(G47="",H47=""),"",IFERROR(G47-H47,"")))</f>
        <v/>
      </c>
      <c r="M47" s="22">
        <f>IF(COUNTA(A47:K47)=0,"",IF(OR(H47="",I47="",I47=0),"",IFERROR(H47/I47,"")))</f>
        <v/>
      </c>
      <c r="N47" s="22">
        <f>IF(COUNTA(A47:K47)=0,"",IF(OR(H47="",K47="",K47=0),"",IFERROR(H47/K47,"")))</f>
        <v/>
      </c>
      <c r="O47" s="23">
        <f>IF(COUNTA(A47:K47)=0,"",IF(A47="","Review: record ID missing",IF(B47="","Review: date missing",IF(C47="","Review: channel missing",IF(F47="","Review: status missing",IF(COUNTIF($A$5:$A$104,A47)&gt;1,"Review: duplicate record ID",IF(OR(B47&lt;Assumptions!$B$5,B47&gt;Assumptions!$B$6),"Review: outside planning year",IF(AND(H47&lt;&gt;"",G47&lt;&gt;"",H47&gt;G47),"Review: actual over plan",IF(AND(H47&gt;0,I47=0),"Review: leads missing or zero",IF(AND(C47&lt;&gt;"",SUMIFS($H$5:$H$104,$C$5:$C$104,C47,$B$5:$B$104,"&gt;="&amp;Assumptions!$B$5,$B$5:$B$104,"&lt;="&amp;Assumptions!$B$6)&gt;IFERROR(VLOOKUP(C47,Assumptions!$A$10:$C$17,2,FALSE),1E+99)),"Review: channel limit",IF(AND(M47&lt;&gt;"",IFERROR(VLOOKUP(C47,Assumptions!$A$10:$C$17,3,FALSE),0)&gt;0,M47&gt;IFERROR(VLOOKUP(C47,Assumptions!$A$10:$C$17,3,FALSE),1E+99)),"Review: cost per lead","No alert")))))))))))</f>
        <v/>
      </c>
      <c r="P47" s="19" t="n"/>
    </row>
    <row r="48">
      <c r="A48" s="17" t="n"/>
      <c r="B48" s="30" t="n"/>
      <c r="C48" s="17" t="n"/>
      <c r="D48" s="19" t="n"/>
      <c r="E48" s="17" t="n"/>
      <c r="F48" s="17" t="n"/>
      <c r="G48" s="20" t="n"/>
      <c r="H48" s="20" t="n"/>
      <c r="I48" s="21" t="n"/>
      <c r="J48" s="21" t="n"/>
      <c r="K48" s="21" t="n"/>
      <c r="L48" s="24">
        <f>IF(COUNTA(A48:K48)=0,"",IF(OR(G48="",H48=""),"",IFERROR(G48-H48,"")))</f>
        <v/>
      </c>
      <c r="M48" s="24">
        <f>IF(COUNTA(A48:K48)=0,"",IF(OR(H48="",I48="",I48=0),"",IFERROR(H48/I48,"")))</f>
        <v/>
      </c>
      <c r="N48" s="24">
        <f>IF(COUNTA(A48:K48)=0,"",IF(OR(H48="",K48="",K48=0),"",IFERROR(H48/K48,"")))</f>
        <v/>
      </c>
      <c r="O48" s="25">
        <f>IF(COUNTA(A48:K48)=0,"",IF(A48="","Review: record ID missing",IF(B48="","Review: date missing",IF(C48="","Review: channel missing",IF(F48="","Review: status missing",IF(COUNTIF($A$5:$A$104,A48)&gt;1,"Review: duplicate record ID",IF(OR(B48&lt;Assumptions!$B$5,B48&gt;Assumptions!$B$6),"Review: outside planning year",IF(AND(H48&lt;&gt;"",G48&lt;&gt;"",H48&gt;G48),"Review: actual over plan",IF(AND(H48&gt;0,I48=0),"Review: leads missing or zero",IF(AND(C48&lt;&gt;"",SUMIFS($H$5:$H$104,$C$5:$C$104,C48,$B$5:$B$104,"&gt;="&amp;Assumptions!$B$5,$B$5:$B$104,"&lt;="&amp;Assumptions!$B$6)&gt;IFERROR(VLOOKUP(C48,Assumptions!$A$10:$C$17,2,FALSE),1E+99)),"Review: channel limit",IF(AND(M48&lt;&gt;"",IFERROR(VLOOKUP(C48,Assumptions!$A$10:$C$17,3,FALSE),0)&gt;0,M48&gt;IFERROR(VLOOKUP(C48,Assumptions!$A$10:$C$17,3,FALSE),1E+99)),"Review: cost per lead","No alert")))))))))))</f>
        <v/>
      </c>
      <c r="P48" s="19" t="n"/>
    </row>
    <row r="49">
      <c r="A49" s="17" t="n"/>
      <c r="B49" s="30" t="n"/>
      <c r="C49" s="17" t="n"/>
      <c r="D49" s="19" t="n"/>
      <c r="E49" s="17" t="n"/>
      <c r="F49" s="17" t="n"/>
      <c r="G49" s="20" t="n"/>
      <c r="H49" s="20" t="n"/>
      <c r="I49" s="21" t="n"/>
      <c r="J49" s="21" t="n"/>
      <c r="K49" s="21" t="n"/>
      <c r="L49" s="22">
        <f>IF(COUNTA(A49:K49)=0,"",IF(OR(G49="",H49=""),"",IFERROR(G49-H49,"")))</f>
        <v/>
      </c>
      <c r="M49" s="22">
        <f>IF(COUNTA(A49:K49)=0,"",IF(OR(H49="",I49="",I49=0),"",IFERROR(H49/I49,"")))</f>
        <v/>
      </c>
      <c r="N49" s="22">
        <f>IF(COUNTA(A49:K49)=0,"",IF(OR(H49="",K49="",K49=0),"",IFERROR(H49/K49,"")))</f>
        <v/>
      </c>
      <c r="O49" s="23">
        <f>IF(COUNTA(A49:K49)=0,"",IF(A49="","Review: record ID missing",IF(B49="","Review: date missing",IF(C49="","Review: channel missing",IF(F49="","Review: status missing",IF(COUNTIF($A$5:$A$104,A49)&gt;1,"Review: duplicate record ID",IF(OR(B49&lt;Assumptions!$B$5,B49&gt;Assumptions!$B$6),"Review: outside planning year",IF(AND(H49&lt;&gt;"",G49&lt;&gt;"",H49&gt;G49),"Review: actual over plan",IF(AND(H49&gt;0,I49=0),"Review: leads missing or zero",IF(AND(C49&lt;&gt;"",SUMIFS($H$5:$H$104,$C$5:$C$104,C49,$B$5:$B$104,"&gt;="&amp;Assumptions!$B$5,$B$5:$B$104,"&lt;="&amp;Assumptions!$B$6)&gt;IFERROR(VLOOKUP(C49,Assumptions!$A$10:$C$17,2,FALSE),1E+99)),"Review: channel limit",IF(AND(M49&lt;&gt;"",IFERROR(VLOOKUP(C49,Assumptions!$A$10:$C$17,3,FALSE),0)&gt;0,M49&gt;IFERROR(VLOOKUP(C49,Assumptions!$A$10:$C$17,3,FALSE),1E+99)),"Review: cost per lead","No alert")))))))))))</f>
        <v/>
      </c>
      <c r="P49" s="19" t="n"/>
    </row>
    <row r="50">
      <c r="A50" s="17" t="n"/>
      <c r="B50" s="30" t="n"/>
      <c r="C50" s="17" t="n"/>
      <c r="D50" s="19" t="n"/>
      <c r="E50" s="17" t="n"/>
      <c r="F50" s="17" t="n"/>
      <c r="G50" s="20" t="n"/>
      <c r="H50" s="20" t="n"/>
      <c r="I50" s="21" t="n"/>
      <c r="J50" s="21" t="n"/>
      <c r="K50" s="21" t="n"/>
      <c r="L50" s="24">
        <f>IF(COUNTA(A50:K50)=0,"",IF(OR(G50="",H50=""),"",IFERROR(G50-H50,"")))</f>
        <v/>
      </c>
      <c r="M50" s="24">
        <f>IF(COUNTA(A50:K50)=0,"",IF(OR(H50="",I50="",I50=0),"",IFERROR(H50/I50,"")))</f>
        <v/>
      </c>
      <c r="N50" s="24">
        <f>IF(COUNTA(A50:K50)=0,"",IF(OR(H50="",K50="",K50=0),"",IFERROR(H50/K50,"")))</f>
        <v/>
      </c>
      <c r="O50" s="25">
        <f>IF(COUNTA(A50:K50)=0,"",IF(A50="","Review: record ID missing",IF(B50="","Review: date missing",IF(C50="","Review: channel missing",IF(F50="","Review: status missing",IF(COUNTIF($A$5:$A$104,A50)&gt;1,"Review: duplicate record ID",IF(OR(B50&lt;Assumptions!$B$5,B50&gt;Assumptions!$B$6),"Review: outside planning year",IF(AND(H50&lt;&gt;"",G50&lt;&gt;"",H50&gt;G50),"Review: actual over plan",IF(AND(H50&gt;0,I50=0),"Review: leads missing or zero",IF(AND(C50&lt;&gt;"",SUMIFS($H$5:$H$104,$C$5:$C$104,C50,$B$5:$B$104,"&gt;="&amp;Assumptions!$B$5,$B$5:$B$104,"&lt;="&amp;Assumptions!$B$6)&gt;IFERROR(VLOOKUP(C50,Assumptions!$A$10:$C$17,2,FALSE),1E+99)),"Review: channel limit",IF(AND(M50&lt;&gt;"",IFERROR(VLOOKUP(C50,Assumptions!$A$10:$C$17,3,FALSE),0)&gt;0,M50&gt;IFERROR(VLOOKUP(C50,Assumptions!$A$10:$C$17,3,FALSE),1E+99)),"Review: cost per lead","No alert")))))))))))</f>
        <v/>
      </c>
      <c r="P50" s="19" t="n"/>
    </row>
    <row r="51">
      <c r="A51" s="17" t="n"/>
      <c r="B51" s="30" t="n"/>
      <c r="C51" s="17" t="n"/>
      <c r="D51" s="19" t="n"/>
      <c r="E51" s="17" t="n"/>
      <c r="F51" s="17" t="n"/>
      <c r="G51" s="20" t="n"/>
      <c r="H51" s="20" t="n"/>
      <c r="I51" s="21" t="n"/>
      <c r="J51" s="21" t="n"/>
      <c r="K51" s="21" t="n"/>
      <c r="L51" s="22">
        <f>IF(COUNTA(A51:K51)=0,"",IF(OR(G51="",H51=""),"",IFERROR(G51-H51,"")))</f>
        <v/>
      </c>
      <c r="M51" s="22">
        <f>IF(COUNTA(A51:K51)=0,"",IF(OR(H51="",I51="",I51=0),"",IFERROR(H51/I51,"")))</f>
        <v/>
      </c>
      <c r="N51" s="22">
        <f>IF(COUNTA(A51:K51)=0,"",IF(OR(H51="",K51="",K51=0),"",IFERROR(H51/K51,"")))</f>
        <v/>
      </c>
      <c r="O51" s="23">
        <f>IF(COUNTA(A51:K51)=0,"",IF(A51="","Review: record ID missing",IF(B51="","Review: date missing",IF(C51="","Review: channel missing",IF(F51="","Review: status missing",IF(COUNTIF($A$5:$A$104,A51)&gt;1,"Review: duplicate record ID",IF(OR(B51&lt;Assumptions!$B$5,B51&gt;Assumptions!$B$6),"Review: outside planning year",IF(AND(H51&lt;&gt;"",G51&lt;&gt;"",H51&gt;G51),"Review: actual over plan",IF(AND(H51&gt;0,I51=0),"Review: leads missing or zero",IF(AND(C51&lt;&gt;"",SUMIFS($H$5:$H$104,$C$5:$C$104,C51,$B$5:$B$104,"&gt;="&amp;Assumptions!$B$5,$B$5:$B$104,"&lt;="&amp;Assumptions!$B$6)&gt;IFERROR(VLOOKUP(C51,Assumptions!$A$10:$C$17,2,FALSE),1E+99)),"Review: channel limit",IF(AND(M51&lt;&gt;"",IFERROR(VLOOKUP(C51,Assumptions!$A$10:$C$17,3,FALSE),0)&gt;0,M51&gt;IFERROR(VLOOKUP(C51,Assumptions!$A$10:$C$17,3,FALSE),1E+99)),"Review: cost per lead","No alert")))))))))))</f>
        <v/>
      </c>
      <c r="P51" s="19" t="n"/>
    </row>
    <row r="52">
      <c r="A52" s="17" t="n"/>
      <c r="B52" s="30" t="n"/>
      <c r="C52" s="17" t="n"/>
      <c r="D52" s="19" t="n"/>
      <c r="E52" s="17" t="n"/>
      <c r="F52" s="17" t="n"/>
      <c r="G52" s="20" t="n"/>
      <c r="H52" s="20" t="n"/>
      <c r="I52" s="21" t="n"/>
      <c r="J52" s="21" t="n"/>
      <c r="K52" s="21" t="n"/>
      <c r="L52" s="24">
        <f>IF(COUNTA(A52:K52)=0,"",IF(OR(G52="",H52=""),"",IFERROR(G52-H52,"")))</f>
        <v/>
      </c>
      <c r="M52" s="24">
        <f>IF(COUNTA(A52:K52)=0,"",IF(OR(H52="",I52="",I52=0),"",IFERROR(H52/I52,"")))</f>
        <v/>
      </c>
      <c r="N52" s="24">
        <f>IF(COUNTA(A52:K52)=0,"",IF(OR(H52="",K52="",K52=0),"",IFERROR(H52/K52,"")))</f>
        <v/>
      </c>
      <c r="O52" s="25">
        <f>IF(COUNTA(A52:K52)=0,"",IF(A52="","Review: record ID missing",IF(B52="","Review: date missing",IF(C52="","Review: channel missing",IF(F52="","Review: status missing",IF(COUNTIF($A$5:$A$104,A52)&gt;1,"Review: duplicate record ID",IF(OR(B52&lt;Assumptions!$B$5,B52&gt;Assumptions!$B$6),"Review: outside planning year",IF(AND(H52&lt;&gt;"",G52&lt;&gt;"",H52&gt;G52),"Review: actual over plan",IF(AND(H52&gt;0,I52=0),"Review: leads missing or zero",IF(AND(C52&lt;&gt;"",SUMIFS($H$5:$H$104,$C$5:$C$104,C52,$B$5:$B$104,"&gt;="&amp;Assumptions!$B$5,$B$5:$B$104,"&lt;="&amp;Assumptions!$B$6)&gt;IFERROR(VLOOKUP(C52,Assumptions!$A$10:$C$17,2,FALSE),1E+99)),"Review: channel limit",IF(AND(M52&lt;&gt;"",IFERROR(VLOOKUP(C52,Assumptions!$A$10:$C$17,3,FALSE),0)&gt;0,M52&gt;IFERROR(VLOOKUP(C52,Assumptions!$A$10:$C$17,3,FALSE),1E+99)),"Review: cost per lead","No alert")))))))))))</f>
        <v/>
      </c>
      <c r="P52" s="19" t="n"/>
    </row>
    <row r="53">
      <c r="A53" s="17" t="n"/>
      <c r="B53" s="30" t="n"/>
      <c r="C53" s="17" t="n"/>
      <c r="D53" s="19" t="n"/>
      <c r="E53" s="17" t="n"/>
      <c r="F53" s="17" t="n"/>
      <c r="G53" s="20" t="n"/>
      <c r="H53" s="20" t="n"/>
      <c r="I53" s="21" t="n"/>
      <c r="J53" s="21" t="n"/>
      <c r="K53" s="21" t="n"/>
      <c r="L53" s="22">
        <f>IF(COUNTA(A53:K53)=0,"",IF(OR(G53="",H53=""),"",IFERROR(G53-H53,"")))</f>
        <v/>
      </c>
      <c r="M53" s="22">
        <f>IF(COUNTA(A53:K53)=0,"",IF(OR(H53="",I53="",I53=0),"",IFERROR(H53/I53,"")))</f>
        <v/>
      </c>
      <c r="N53" s="22">
        <f>IF(COUNTA(A53:K53)=0,"",IF(OR(H53="",K53="",K53=0),"",IFERROR(H53/K53,"")))</f>
        <v/>
      </c>
      <c r="O53" s="23">
        <f>IF(COUNTA(A53:K53)=0,"",IF(A53="","Review: record ID missing",IF(B53="","Review: date missing",IF(C53="","Review: channel missing",IF(F53="","Review: status missing",IF(COUNTIF($A$5:$A$104,A53)&gt;1,"Review: duplicate record ID",IF(OR(B53&lt;Assumptions!$B$5,B53&gt;Assumptions!$B$6),"Review: outside planning year",IF(AND(H53&lt;&gt;"",G53&lt;&gt;"",H53&gt;G53),"Review: actual over plan",IF(AND(H53&gt;0,I53=0),"Review: leads missing or zero",IF(AND(C53&lt;&gt;"",SUMIFS($H$5:$H$104,$C$5:$C$104,C53,$B$5:$B$104,"&gt;="&amp;Assumptions!$B$5,$B$5:$B$104,"&lt;="&amp;Assumptions!$B$6)&gt;IFERROR(VLOOKUP(C53,Assumptions!$A$10:$C$17,2,FALSE),1E+99)),"Review: channel limit",IF(AND(M53&lt;&gt;"",IFERROR(VLOOKUP(C53,Assumptions!$A$10:$C$17,3,FALSE),0)&gt;0,M53&gt;IFERROR(VLOOKUP(C53,Assumptions!$A$10:$C$17,3,FALSE),1E+99)),"Review: cost per lead","No alert")))))))))))</f>
        <v/>
      </c>
      <c r="P53" s="19" t="n"/>
    </row>
    <row r="54">
      <c r="A54" s="17" t="n"/>
      <c r="B54" s="30" t="n"/>
      <c r="C54" s="17" t="n"/>
      <c r="D54" s="19" t="n"/>
      <c r="E54" s="17" t="n"/>
      <c r="F54" s="17" t="n"/>
      <c r="G54" s="20" t="n"/>
      <c r="H54" s="20" t="n"/>
      <c r="I54" s="21" t="n"/>
      <c r="J54" s="21" t="n"/>
      <c r="K54" s="21" t="n"/>
      <c r="L54" s="24">
        <f>IF(COUNTA(A54:K54)=0,"",IF(OR(G54="",H54=""),"",IFERROR(G54-H54,"")))</f>
        <v/>
      </c>
      <c r="M54" s="24">
        <f>IF(COUNTA(A54:K54)=0,"",IF(OR(H54="",I54="",I54=0),"",IFERROR(H54/I54,"")))</f>
        <v/>
      </c>
      <c r="N54" s="24">
        <f>IF(COUNTA(A54:K54)=0,"",IF(OR(H54="",K54="",K54=0),"",IFERROR(H54/K54,"")))</f>
        <v/>
      </c>
      <c r="O54" s="25">
        <f>IF(COUNTA(A54:K54)=0,"",IF(A54="","Review: record ID missing",IF(B54="","Review: date missing",IF(C54="","Review: channel missing",IF(F54="","Review: status missing",IF(COUNTIF($A$5:$A$104,A54)&gt;1,"Review: duplicate record ID",IF(OR(B54&lt;Assumptions!$B$5,B54&gt;Assumptions!$B$6),"Review: outside planning year",IF(AND(H54&lt;&gt;"",G54&lt;&gt;"",H54&gt;G54),"Review: actual over plan",IF(AND(H54&gt;0,I54=0),"Review: leads missing or zero",IF(AND(C54&lt;&gt;"",SUMIFS($H$5:$H$104,$C$5:$C$104,C54,$B$5:$B$104,"&gt;="&amp;Assumptions!$B$5,$B$5:$B$104,"&lt;="&amp;Assumptions!$B$6)&gt;IFERROR(VLOOKUP(C54,Assumptions!$A$10:$C$17,2,FALSE),1E+99)),"Review: channel limit",IF(AND(M54&lt;&gt;"",IFERROR(VLOOKUP(C54,Assumptions!$A$10:$C$17,3,FALSE),0)&gt;0,M54&gt;IFERROR(VLOOKUP(C54,Assumptions!$A$10:$C$17,3,FALSE),1E+99)),"Review: cost per lead","No alert")))))))))))</f>
        <v/>
      </c>
      <c r="P54" s="19" t="n"/>
    </row>
    <row r="55">
      <c r="A55" s="17" t="n"/>
      <c r="B55" s="30" t="n"/>
      <c r="C55" s="17" t="n"/>
      <c r="D55" s="19" t="n"/>
      <c r="E55" s="17" t="n"/>
      <c r="F55" s="17" t="n"/>
      <c r="G55" s="20" t="n"/>
      <c r="H55" s="20" t="n"/>
      <c r="I55" s="21" t="n"/>
      <c r="J55" s="21" t="n"/>
      <c r="K55" s="21" t="n"/>
      <c r="L55" s="22">
        <f>IF(COUNTA(A55:K55)=0,"",IF(OR(G55="",H55=""),"",IFERROR(G55-H55,"")))</f>
        <v/>
      </c>
      <c r="M55" s="22">
        <f>IF(COUNTA(A55:K55)=0,"",IF(OR(H55="",I55="",I55=0),"",IFERROR(H55/I55,"")))</f>
        <v/>
      </c>
      <c r="N55" s="22">
        <f>IF(COUNTA(A55:K55)=0,"",IF(OR(H55="",K55="",K55=0),"",IFERROR(H55/K55,"")))</f>
        <v/>
      </c>
      <c r="O55" s="23">
        <f>IF(COUNTA(A55:K55)=0,"",IF(A55="","Review: record ID missing",IF(B55="","Review: date missing",IF(C55="","Review: channel missing",IF(F55="","Review: status missing",IF(COUNTIF($A$5:$A$104,A55)&gt;1,"Review: duplicate record ID",IF(OR(B55&lt;Assumptions!$B$5,B55&gt;Assumptions!$B$6),"Review: outside planning year",IF(AND(H55&lt;&gt;"",G55&lt;&gt;"",H55&gt;G55),"Review: actual over plan",IF(AND(H55&gt;0,I55=0),"Review: leads missing or zero",IF(AND(C55&lt;&gt;"",SUMIFS($H$5:$H$104,$C$5:$C$104,C55,$B$5:$B$104,"&gt;="&amp;Assumptions!$B$5,$B$5:$B$104,"&lt;="&amp;Assumptions!$B$6)&gt;IFERROR(VLOOKUP(C55,Assumptions!$A$10:$C$17,2,FALSE),1E+99)),"Review: channel limit",IF(AND(M55&lt;&gt;"",IFERROR(VLOOKUP(C55,Assumptions!$A$10:$C$17,3,FALSE),0)&gt;0,M55&gt;IFERROR(VLOOKUP(C55,Assumptions!$A$10:$C$17,3,FALSE),1E+99)),"Review: cost per lead","No alert")))))))))))</f>
        <v/>
      </c>
      <c r="P55" s="19" t="n"/>
    </row>
    <row r="56">
      <c r="A56" s="17" t="n"/>
      <c r="B56" s="30" t="n"/>
      <c r="C56" s="17" t="n"/>
      <c r="D56" s="19" t="n"/>
      <c r="E56" s="17" t="n"/>
      <c r="F56" s="17" t="n"/>
      <c r="G56" s="20" t="n"/>
      <c r="H56" s="20" t="n"/>
      <c r="I56" s="21" t="n"/>
      <c r="J56" s="21" t="n"/>
      <c r="K56" s="21" t="n"/>
      <c r="L56" s="24">
        <f>IF(COUNTA(A56:K56)=0,"",IF(OR(G56="",H56=""),"",IFERROR(G56-H56,"")))</f>
        <v/>
      </c>
      <c r="M56" s="24">
        <f>IF(COUNTA(A56:K56)=0,"",IF(OR(H56="",I56="",I56=0),"",IFERROR(H56/I56,"")))</f>
        <v/>
      </c>
      <c r="N56" s="24">
        <f>IF(COUNTA(A56:K56)=0,"",IF(OR(H56="",K56="",K56=0),"",IFERROR(H56/K56,"")))</f>
        <v/>
      </c>
      <c r="O56" s="25">
        <f>IF(COUNTA(A56:K56)=0,"",IF(A56="","Review: record ID missing",IF(B56="","Review: date missing",IF(C56="","Review: channel missing",IF(F56="","Review: status missing",IF(COUNTIF($A$5:$A$104,A56)&gt;1,"Review: duplicate record ID",IF(OR(B56&lt;Assumptions!$B$5,B56&gt;Assumptions!$B$6),"Review: outside planning year",IF(AND(H56&lt;&gt;"",G56&lt;&gt;"",H56&gt;G56),"Review: actual over plan",IF(AND(H56&gt;0,I56=0),"Review: leads missing or zero",IF(AND(C56&lt;&gt;"",SUMIFS($H$5:$H$104,$C$5:$C$104,C56,$B$5:$B$104,"&gt;="&amp;Assumptions!$B$5,$B$5:$B$104,"&lt;="&amp;Assumptions!$B$6)&gt;IFERROR(VLOOKUP(C56,Assumptions!$A$10:$C$17,2,FALSE),1E+99)),"Review: channel limit",IF(AND(M56&lt;&gt;"",IFERROR(VLOOKUP(C56,Assumptions!$A$10:$C$17,3,FALSE),0)&gt;0,M56&gt;IFERROR(VLOOKUP(C56,Assumptions!$A$10:$C$17,3,FALSE),1E+99)),"Review: cost per lead","No alert")))))))))))</f>
        <v/>
      </c>
      <c r="P56" s="19" t="n"/>
    </row>
    <row r="57">
      <c r="A57" s="17" t="n"/>
      <c r="B57" s="30" t="n"/>
      <c r="C57" s="17" t="n"/>
      <c r="D57" s="19" t="n"/>
      <c r="E57" s="17" t="n"/>
      <c r="F57" s="17" t="n"/>
      <c r="G57" s="20" t="n"/>
      <c r="H57" s="20" t="n"/>
      <c r="I57" s="21" t="n"/>
      <c r="J57" s="21" t="n"/>
      <c r="K57" s="21" t="n"/>
      <c r="L57" s="22">
        <f>IF(COUNTA(A57:K57)=0,"",IF(OR(G57="",H57=""),"",IFERROR(G57-H57,"")))</f>
        <v/>
      </c>
      <c r="M57" s="22">
        <f>IF(COUNTA(A57:K57)=0,"",IF(OR(H57="",I57="",I57=0),"",IFERROR(H57/I57,"")))</f>
        <v/>
      </c>
      <c r="N57" s="22">
        <f>IF(COUNTA(A57:K57)=0,"",IF(OR(H57="",K57="",K57=0),"",IFERROR(H57/K57,"")))</f>
        <v/>
      </c>
      <c r="O57" s="23">
        <f>IF(COUNTA(A57:K57)=0,"",IF(A57="","Review: record ID missing",IF(B57="","Review: date missing",IF(C57="","Review: channel missing",IF(F57="","Review: status missing",IF(COUNTIF($A$5:$A$104,A57)&gt;1,"Review: duplicate record ID",IF(OR(B57&lt;Assumptions!$B$5,B57&gt;Assumptions!$B$6),"Review: outside planning year",IF(AND(H57&lt;&gt;"",G57&lt;&gt;"",H57&gt;G57),"Review: actual over plan",IF(AND(H57&gt;0,I57=0),"Review: leads missing or zero",IF(AND(C57&lt;&gt;"",SUMIFS($H$5:$H$104,$C$5:$C$104,C57,$B$5:$B$104,"&gt;="&amp;Assumptions!$B$5,$B$5:$B$104,"&lt;="&amp;Assumptions!$B$6)&gt;IFERROR(VLOOKUP(C57,Assumptions!$A$10:$C$17,2,FALSE),1E+99)),"Review: channel limit",IF(AND(M57&lt;&gt;"",IFERROR(VLOOKUP(C57,Assumptions!$A$10:$C$17,3,FALSE),0)&gt;0,M57&gt;IFERROR(VLOOKUP(C57,Assumptions!$A$10:$C$17,3,FALSE),1E+99)),"Review: cost per lead","No alert")))))))))))</f>
        <v/>
      </c>
      <c r="P57" s="19" t="n"/>
    </row>
    <row r="58">
      <c r="A58" s="17" t="n"/>
      <c r="B58" s="30" t="n"/>
      <c r="C58" s="17" t="n"/>
      <c r="D58" s="19" t="n"/>
      <c r="E58" s="17" t="n"/>
      <c r="F58" s="17" t="n"/>
      <c r="G58" s="20" t="n"/>
      <c r="H58" s="20" t="n"/>
      <c r="I58" s="21" t="n"/>
      <c r="J58" s="21" t="n"/>
      <c r="K58" s="21" t="n"/>
      <c r="L58" s="24">
        <f>IF(COUNTA(A58:K58)=0,"",IF(OR(G58="",H58=""),"",IFERROR(G58-H58,"")))</f>
        <v/>
      </c>
      <c r="M58" s="24">
        <f>IF(COUNTA(A58:K58)=0,"",IF(OR(H58="",I58="",I58=0),"",IFERROR(H58/I58,"")))</f>
        <v/>
      </c>
      <c r="N58" s="24">
        <f>IF(COUNTA(A58:K58)=0,"",IF(OR(H58="",K58="",K58=0),"",IFERROR(H58/K58,"")))</f>
        <v/>
      </c>
      <c r="O58" s="25">
        <f>IF(COUNTA(A58:K58)=0,"",IF(A58="","Review: record ID missing",IF(B58="","Review: date missing",IF(C58="","Review: channel missing",IF(F58="","Review: status missing",IF(COUNTIF($A$5:$A$104,A58)&gt;1,"Review: duplicate record ID",IF(OR(B58&lt;Assumptions!$B$5,B58&gt;Assumptions!$B$6),"Review: outside planning year",IF(AND(H58&lt;&gt;"",G58&lt;&gt;"",H58&gt;G58),"Review: actual over plan",IF(AND(H58&gt;0,I58=0),"Review: leads missing or zero",IF(AND(C58&lt;&gt;"",SUMIFS($H$5:$H$104,$C$5:$C$104,C58,$B$5:$B$104,"&gt;="&amp;Assumptions!$B$5,$B$5:$B$104,"&lt;="&amp;Assumptions!$B$6)&gt;IFERROR(VLOOKUP(C58,Assumptions!$A$10:$C$17,2,FALSE),1E+99)),"Review: channel limit",IF(AND(M58&lt;&gt;"",IFERROR(VLOOKUP(C58,Assumptions!$A$10:$C$17,3,FALSE),0)&gt;0,M58&gt;IFERROR(VLOOKUP(C58,Assumptions!$A$10:$C$17,3,FALSE),1E+99)),"Review: cost per lead","No alert")))))))))))</f>
        <v/>
      </c>
      <c r="P58" s="19" t="n"/>
    </row>
    <row r="59">
      <c r="A59" s="17" t="n"/>
      <c r="B59" s="30" t="n"/>
      <c r="C59" s="17" t="n"/>
      <c r="D59" s="19" t="n"/>
      <c r="E59" s="17" t="n"/>
      <c r="F59" s="17" t="n"/>
      <c r="G59" s="20" t="n"/>
      <c r="H59" s="20" t="n"/>
      <c r="I59" s="21" t="n"/>
      <c r="J59" s="21" t="n"/>
      <c r="K59" s="21" t="n"/>
      <c r="L59" s="22">
        <f>IF(COUNTA(A59:K59)=0,"",IF(OR(G59="",H59=""),"",IFERROR(G59-H59,"")))</f>
        <v/>
      </c>
      <c r="M59" s="22">
        <f>IF(COUNTA(A59:K59)=0,"",IF(OR(H59="",I59="",I59=0),"",IFERROR(H59/I59,"")))</f>
        <v/>
      </c>
      <c r="N59" s="22">
        <f>IF(COUNTA(A59:K59)=0,"",IF(OR(H59="",K59="",K59=0),"",IFERROR(H59/K59,"")))</f>
        <v/>
      </c>
      <c r="O59" s="23">
        <f>IF(COUNTA(A59:K59)=0,"",IF(A59="","Review: record ID missing",IF(B59="","Review: date missing",IF(C59="","Review: channel missing",IF(F59="","Review: status missing",IF(COUNTIF($A$5:$A$104,A59)&gt;1,"Review: duplicate record ID",IF(OR(B59&lt;Assumptions!$B$5,B59&gt;Assumptions!$B$6),"Review: outside planning year",IF(AND(H59&lt;&gt;"",G59&lt;&gt;"",H59&gt;G59),"Review: actual over plan",IF(AND(H59&gt;0,I59=0),"Review: leads missing or zero",IF(AND(C59&lt;&gt;"",SUMIFS($H$5:$H$104,$C$5:$C$104,C59,$B$5:$B$104,"&gt;="&amp;Assumptions!$B$5,$B$5:$B$104,"&lt;="&amp;Assumptions!$B$6)&gt;IFERROR(VLOOKUP(C59,Assumptions!$A$10:$C$17,2,FALSE),1E+99)),"Review: channel limit",IF(AND(M59&lt;&gt;"",IFERROR(VLOOKUP(C59,Assumptions!$A$10:$C$17,3,FALSE),0)&gt;0,M59&gt;IFERROR(VLOOKUP(C59,Assumptions!$A$10:$C$17,3,FALSE),1E+99)),"Review: cost per lead","No alert")))))))))))</f>
        <v/>
      </c>
      <c r="P59" s="19" t="n"/>
    </row>
    <row r="60">
      <c r="A60" s="17" t="n"/>
      <c r="B60" s="30" t="n"/>
      <c r="C60" s="17" t="n"/>
      <c r="D60" s="19" t="n"/>
      <c r="E60" s="17" t="n"/>
      <c r="F60" s="17" t="n"/>
      <c r="G60" s="20" t="n"/>
      <c r="H60" s="20" t="n"/>
      <c r="I60" s="21" t="n"/>
      <c r="J60" s="21" t="n"/>
      <c r="K60" s="21" t="n"/>
      <c r="L60" s="24">
        <f>IF(COUNTA(A60:K60)=0,"",IF(OR(G60="",H60=""),"",IFERROR(G60-H60,"")))</f>
        <v/>
      </c>
      <c r="M60" s="24">
        <f>IF(COUNTA(A60:K60)=0,"",IF(OR(H60="",I60="",I60=0),"",IFERROR(H60/I60,"")))</f>
        <v/>
      </c>
      <c r="N60" s="24">
        <f>IF(COUNTA(A60:K60)=0,"",IF(OR(H60="",K60="",K60=0),"",IFERROR(H60/K60,"")))</f>
        <v/>
      </c>
      <c r="O60" s="25">
        <f>IF(COUNTA(A60:K60)=0,"",IF(A60="","Review: record ID missing",IF(B60="","Review: date missing",IF(C60="","Review: channel missing",IF(F60="","Review: status missing",IF(COUNTIF($A$5:$A$104,A60)&gt;1,"Review: duplicate record ID",IF(OR(B60&lt;Assumptions!$B$5,B60&gt;Assumptions!$B$6),"Review: outside planning year",IF(AND(H60&lt;&gt;"",G60&lt;&gt;"",H60&gt;G60),"Review: actual over plan",IF(AND(H60&gt;0,I60=0),"Review: leads missing or zero",IF(AND(C60&lt;&gt;"",SUMIFS($H$5:$H$104,$C$5:$C$104,C60,$B$5:$B$104,"&gt;="&amp;Assumptions!$B$5,$B$5:$B$104,"&lt;="&amp;Assumptions!$B$6)&gt;IFERROR(VLOOKUP(C60,Assumptions!$A$10:$C$17,2,FALSE),1E+99)),"Review: channel limit",IF(AND(M60&lt;&gt;"",IFERROR(VLOOKUP(C60,Assumptions!$A$10:$C$17,3,FALSE),0)&gt;0,M60&gt;IFERROR(VLOOKUP(C60,Assumptions!$A$10:$C$17,3,FALSE),1E+99)),"Review: cost per lead","No alert")))))))))))</f>
        <v/>
      </c>
      <c r="P60" s="19" t="n"/>
    </row>
    <row r="61">
      <c r="A61" s="17" t="n"/>
      <c r="B61" s="30" t="n"/>
      <c r="C61" s="17" t="n"/>
      <c r="D61" s="19" t="n"/>
      <c r="E61" s="17" t="n"/>
      <c r="F61" s="17" t="n"/>
      <c r="G61" s="20" t="n"/>
      <c r="H61" s="20" t="n"/>
      <c r="I61" s="21" t="n"/>
      <c r="J61" s="21" t="n"/>
      <c r="K61" s="21" t="n"/>
      <c r="L61" s="22">
        <f>IF(COUNTA(A61:K61)=0,"",IF(OR(G61="",H61=""),"",IFERROR(G61-H61,"")))</f>
        <v/>
      </c>
      <c r="M61" s="22">
        <f>IF(COUNTA(A61:K61)=0,"",IF(OR(H61="",I61="",I61=0),"",IFERROR(H61/I61,"")))</f>
        <v/>
      </c>
      <c r="N61" s="22">
        <f>IF(COUNTA(A61:K61)=0,"",IF(OR(H61="",K61="",K61=0),"",IFERROR(H61/K61,"")))</f>
        <v/>
      </c>
      <c r="O61" s="23">
        <f>IF(COUNTA(A61:K61)=0,"",IF(A61="","Review: record ID missing",IF(B61="","Review: date missing",IF(C61="","Review: channel missing",IF(F61="","Review: status missing",IF(COUNTIF($A$5:$A$104,A61)&gt;1,"Review: duplicate record ID",IF(OR(B61&lt;Assumptions!$B$5,B61&gt;Assumptions!$B$6),"Review: outside planning year",IF(AND(H61&lt;&gt;"",G61&lt;&gt;"",H61&gt;G61),"Review: actual over plan",IF(AND(H61&gt;0,I61=0),"Review: leads missing or zero",IF(AND(C61&lt;&gt;"",SUMIFS($H$5:$H$104,$C$5:$C$104,C61,$B$5:$B$104,"&gt;="&amp;Assumptions!$B$5,$B$5:$B$104,"&lt;="&amp;Assumptions!$B$6)&gt;IFERROR(VLOOKUP(C61,Assumptions!$A$10:$C$17,2,FALSE),1E+99)),"Review: channel limit",IF(AND(M61&lt;&gt;"",IFERROR(VLOOKUP(C61,Assumptions!$A$10:$C$17,3,FALSE),0)&gt;0,M61&gt;IFERROR(VLOOKUP(C61,Assumptions!$A$10:$C$17,3,FALSE),1E+99)),"Review: cost per lead","No alert")))))))))))</f>
        <v/>
      </c>
      <c r="P61" s="19" t="n"/>
    </row>
    <row r="62">
      <c r="A62" s="17" t="n"/>
      <c r="B62" s="30" t="n"/>
      <c r="C62" s="17" t="n"/>
      <c r="D62" s="19" t="n"/>
      <c r="E62" s="17" t="n"/>
      <c r="F62" s="17" t="n"/>
      <c r="G62" s="20" t="n"/>
      <c r="H62" s="20" t="n"/>
      <c r="I62" s="21" t="n"/>
      <c r="J62" s="21" t="n"/>
      <c r="K62" s="21" t="n"/>
      <c r="L62" s="24">
        <f>IF(COUNTA(A62:K62)=0,"",IF(OR(G62="",H62=""),"",IFERROR(G62-H62,"")))</f>
        <v/>
      </c>
      <c r="M62" s="24">
        <f>IF(COUNTA(A62:K62)=0,"",IF(OR(H62="",I62="",I62=0),"",IFERROR(H62/I62,"")))</f>
        <v/>
      </c>
      <c r="N62" s="24">
        <f>IF(COUNTA(A62:K62)=0,"",IF(OR(H62="",K62="",K62=0),"",IFERROR(H62/K62,"")))</f>
        <v/>
      </c>
      <c r="O62" s="25">
        <f>IF(COUNTA(A62:K62)=0,"",IF(A62="","Review: record ID missing",IF(B62="","Review: date missing",IF(C62="","Review: channel missing",IF(F62="","Review: status missing",IF(COUNTIF($A$5:$A$104,A62)&gt;1,"Review: duplicate record ID",IF(OR(B62&lt;Assumptions!$B$5,B62&gt;Assumptions!$B$6),"Review: outside planning year",IF(AND(H62&lt;&gt;"",G62&lt;&gt;"",H62&gt;G62),"Review: actual over plan",IF(AND(H62&gt;0,I62=0),"Review: leads missing or zero",IF(AND(C62&lt;&gt;"",SUMIFS($H$5:$H$104,$C$5:$C$104,C62,$B$5:$B$104,"&gt;="&amp;Assumptions!$B$5,$B$5:$B$104,"&lt;="&amp;Assumptions!$B$6)&gt;IFERROR(VLOOKUP(C62,Assumptions!$A$10:$C$17,2,FALSE),1E+99)),"Review: channel limit",IF(AND(M62&lt;&gt;"",IFERROR(VLOOKUP(C62,Assumptions!$A$10:$C$17,3,FALSE),0)&gt;0,M62&gt;IFERROR(VLOOKUP(C62,Assumptions!$A$10:$C$17,3,FALSE),1E+99)),"Review: cost per lead","No alert")))))))))))</f>
        <v/>
      </c>
      <c r="P62" s="19" t="n"/>
    </row>
    <row r="63">
      <c r="A63" s="17" t="n"/>
      <c r="B63" s="30" t="n"/>
      <c r="C63" s="17" t="n"/>
      <c r="D63" s="19" t="n"/>
      <c r="E63" s="17" t="n"/>
      <c r="F63" s="17" t="n"/>
      <c r="G63" s="20" t="n"/>
      <c r="H63" s="20" t="n"/>
      <c r="I63" s="21" t="n"/>
      <c r="J63" s="21" t="n"/>
      <c r="K63" s="21" t="n"/>
      <c r="L63" s="22">
        <f>IF(COUNTA(A63:K63)=0,"",IF(OR(G63="",H63=""),"",IFERROR(G63-H63,"")))</f>
        <v/>
      </c>
      <c r="M63" s="22">
        <f>IF(COUNTA(A63:K63)=0,"",IF(OR(H63="",I63="",I63=0),"",IFERROR(H63/I63,"")))</f>
        <v/>
      </c>
      <c r="N63" s="22">
        <f>IF(COUNTA(A63:K63)=0,"",IF(OR(H63="",K63="",K63=0),"",IFERROR(H63/K63,"")))</f>
        <v/>
      </c>
      <c r="O63" s="23">
        <f>IF(COUNTA(A63:K63)=0,"",IF(A63="","Review: record ID missing",IF(B63="","Review: date missing",IF(C63="","Review: channel missing",IF(F63="","Review: status missing",IF(COUNTIF($A$5:$A$104,A63)&gt;1,"Review: duplicate record ID",IF(OR(B63&lt;Assumptions!$B$5,B63&gt;Assumptions!$B$6),"Review: outside planning year",IF(AND(H63&lt;&gt;"",G63&lt;&gt;"",H63&gt;G63),"Review: actual over plan",IF(AND(H63&gt;0,I63=0),"Review: leads missing or zero",IF(AND(C63&lt;&gt;"",SUMIFS($H$5:$H$104,$C$5:$C$104,C63,$B$5:$B$104,"&gt;="&amp;Assumptions!$B$5,$B$5:$B$104,"&lt;="&amp;Assumptions!$B$6)&gt;IFERROR(VLOOKUP(C63,Assumptions!$A$10:$C$17,2,FALSE),1E+99)),"Review: channel limit",IF(AND(M63&lt;&gt;"",IFERROR(VLOOKUP(C63,Assumptions!$A$10:$C$17,3,FALSE),0)&gt;0,M63&gt;IFERROR(VLOOKUP(C63,Assumptions!$A$10:$C$17,3,FALSE),1E+99)),"Review: cost per lead","No alert")))))))))))</f>
        <v/>
      </c>
      <c r="P63" s="19" t="n"/>
    </row>
    <row r="64">
      <c r="A64" s="17" t="n"/>
      <c r="B64" s="30" t="n"/>
      <c r="C64" s="17" t="n"/>
      <c r="D64" s="19" t="n"/>
      <c r="E64" s="17" t="n"/>
      <c r="F64" s="17" t="n"/>
      <c r="G64" s="20" t="n"/>
      <c r="H64" s="20" t="n"/>
      <c r="I64" s="21" t="n"/>
      <c r="J64" s="21" t="n"/>
      <c r="K64" s="21" t="n"/>
      <c r="L64" s="24">
        <f>IF(COUNTA(A64:K64)=0,"",IF(OR(G64="",H64=""),"",IFERROR(G64-H64,"")))</f>
        <v/>
      </c>
      <c r="M64" s="24">
        <f>IF(COUNTA(A64:K64)=0,"",IF(OR(H64="",I64="",I64=0),"",IFERROR(H64/I64,"")))</f>
        <v/>
      </c>
      <c r="N64" s="24">
        <f>IF(COUNTA(A64:K64)=0,"",IF(OR(H64="",K64="",K64=0),"",IFERROR(H64/K64,"")))</f>
        <v/>
      </c>
      <c r="O64" s="25">
        <f>IF(COUNTA(A64:K64)=0,"",IF(A64="","Review: record ID missing",IF(B64="","Review: date missing",IF(C64="","Review: channel missing",IF(F64="","Review: status missing",IF(COUNTIF($A$5:$A$104,A64)&gt;1,"Review: duplicate record ID",IF(OR(B64&lt;Assumptions!$B$5,B64&gt;Assumptions!$B$6),"Review: outside planning year",IF(AND(H64&lt;&gt;"",G64&lt;&gt;"",H64&gt;G64),"Review: actual over plan",IF(AND(H64&gt;0,I64=0),"Review: leads missing or zero",IF(AND(C64&lt;&gt;"",SUMIFS($H$5:$H$104,$C$5:$C$104,C64,$B$5:$B$104,"&gt;="&amp;Assumptions!$B$5,$B$5:$B$104,"&lt;="&amp;Assumptions!$B$6)&gt;IFERROR(VLOOKUP(C64,Assumptions!$A$10:$C$17,2,FALSE),1E+99)),"Review: channel limit",IF(AND(M64&lt;&gt;"",IFERROR(VLOOKUP(C64,Assumptions!$A$10:$C$17,3,FALSE),0)&gt;0,M64&gt;IFERROR(VLOOKUP(C64,Assumptions!$A$10:$C$17,3,FALSE),1E+99)),"Review: cost per lead","No alert")))))))))))</f>
        <v/>
      </c>
      <c r="P64" s="19" t="n"/>
    </row>
    <row r="65">
      <c r="A65" s="17" t="n"/>
      <c r="B65" s="30" t="n"/>
      <c r="C65" s="17" t="n"/>
      <c r="D65" s="19" t="n"/>
      <c r="E65" s="17" t="n"/>
      <c r="F65" s="17" t="n"/>
      <c r="G65" s="20" t="n"/>
      <c r="H65" s="20" t="n"/>
      <c r="I65" s="21" t="n"/>
      <c r="J65" s="21" t="n"/>
      <c r="K65" s="21" t="n"/>
      <c r="L65" s="22">
        <f>IF(COUNTA(A65:K65)=0,"",IF(OR(G65="",H65=""),"",IFERROR(G65-H65,"")))</f>
        <v/>
      </c>
      <c r="M65" s="22">
        <f>IF(COUNTA(A65:K65)=0,"",IF(OR(H65="",I65="",I65=0),"",IFERROR(H65/I65,"")))</f>
        <v/>
      </c>
      <c r="N65" s="22">
        <f>IF(COUNTA(A65:K65)=0,"",IF(OR(H65="",K65="",K65=0),"",IFERROR(H65/K65,"")))</f>
        <v/>
      </c>
      <c r="O65" s="23">
        <f>IF(COUNTA(A65:K65)=0,"",IF(A65="","Review: record ID missing",IF(B65="","Review: date missing",IF(C65="","Review: channel missing",IF(F65="","Review: status missing",IF(COUNTIF($A$5:$A$104,A65)&gt;1,"Review: duplicate record ID",IF(OR(B65&lt;Assumptions!$B$5,B65&gt;Assumptions!$B$6),"Review: outside planning year",IF(AND(H65&lt;&gt;"",G65&lt;&gt;"",H65&gt;G65),"Review: actual over plan",IF(AND(H65&gt;0,I65=0),"Review: leads missing or zero",IF(AND(C65&lt;&gt;"",SUMIFS($H$5:$H$104,$C$5:$C$104,C65,$B$5:$B$104,"&gt;="&amp;Assumptions!$B$5,$B$5:$B$104,"&lt;="&amp;Assumptions!$B$6)&gt;IFERROR(VLOOKUP(C65,Assumptions!$A$10:$C$17,2,FALSE),1E+99)),"Review: channel limit",IF(AND(M65&lt;&gt;"",IFERROR(VLOOKUP(C65,Assumptions!$A$10:$C$17,3,FALSE),0)&gt;0,M65&gt;IFERROR(VLOOKUP(C65,Assumptions!$A$10:$C$17,3,FALSE),1E+99)),"Review: cost per lead","No alert")))))))))))</f>
        <v/>
      </c>
      <c r="P65" s="19" t="n"/>
    </row>
    <row r="66">
      <c r="A66" s="17" t="n"/>
      <c r="B66" s="30" t="n"/>
      <c r="C66" s="17" t="n"/>
      <c r="D66" s="19" t="n"/>
      <c r="E66" s="17" t="n"/>
      <c r="F66" s="17" t="n"/>
      <c r="G66" s="20" t="n"/>
      <c r="H66" s="20" t="n"/>
      <c r="I66" s="21" t="n"/>
      <c r="J66" s="21" t="n"/>
      <c r="K66" s="21" t="n"/>
      <c r="L66" s="24">
        <f>IF(COUNTA(A66:K66)=0,"",IF(OR(G66="",H66=""),"",IFERROR(G66-H66,"")))</f>
        <v/>
      </c>
      <c r="M66" s="24">
        <f>IF(COUNTA(A66:K66)=0,"",IF(OR(H66="",I66="",I66=0),"",IFERROR(H66/I66,"")))</f>
        <v/>
      </c>
      <c r="N66" s="24">
        <f>IF(COUNTA(A66:K66)=0,"",IF(OR(H66="",K66="",K66=0),"",IFERROR(H66/K66,"")))</f>
        <v/>
      </c>
      <c r="O66" s="25">
        <f>IF(COUNTA(A66:K66)=0,"",IF(A66="","Review: record ID missing",IF(B66="","Review: date missing",IF(C66="","Review: channel missing",IF(F66="","Review: status missing",IF(COUNTIF($A$5:$A$104,A66)&gt;1,"Review: duplicate record ID",IF(OR(B66&lt;Assumptions!$B$5,B66&gt;Assumptions!$B$6),"Review: outside planning year",IF(AND(H66&lt;&gt;"",G66&lt;&gt;"",H66&gt;G66),"Review: actual over plan",IF(AND(H66&gt;0,I66=0),"Review: leads missing or zero",IF(AND(C66&lt;&gt;"",SUMIFS($H$5:$H$104,$C$5:$C$104,C66,$B$5:$B$104,"&gt;="&amp;Assumptions!$B$5,$B$5:$B$104,"&lt;="&amp;Assumptions!$B$6)&gt;IFERROR(VLOOKUP(C66,Assumptions!$A$10:$C$17,2,FALSE),1E+99)),"Review: channel limit",IF(AND(M66&lt;&gt;"",IFERROR(VLOOKUP(C66,Assumptions!$A$10:$C$17,3,FALSE),0)&gt;0,M66&gt;IFERROR(VLOOKUP(C66,Assumptions!$A$10:$C$17,3,FALSE),1E+99)),"Review: cost per lead","No alert")))))))))))</f>
        <v/>
      </c>
      <c r="P66" s="19" t="n"/>
    </row>
    <row r="67">
      <c r="A67" s="17" t="n"/>
      <c r="B67" s="30" t="n"/>
      <c r="C67" s="17" t="n"/>
      <c r="D67" s="19" t="n"/>
      <c r="E67" s="17" t="n"/>
      <c r="F67" s="17" t="n"/>
      <c r="G67" s="20" t="n"/>
      <c r="H67" s="20" t="n"/>
      <c r="I67" s="21" t="n"/>
      <c r="J67" s="21" t="n"/>
      <c r="K67" s="21" t="n"/>
      <c r="L67" s="22">
        <f>IF(COUNTA(A67:K67)=0,"",IF(OR(G67="",H67=""),"",IFERROR(G67-H67,"")))</f>
        <v/>
      </c>
      <c r="M67" s="22">
        <f>IF(COUNTA(A67:K67)=0,"",IF(OR(H67="",I67="",I67=0),"",IFERROR(H67/I67,"")))</f>
        <v/>
      </c>
      <c r="N67" s="22">
        <f>IF(COUNTA(A67:K67)=0,"",IF(OR(H67="",K67="",K67=0),"",IFERROR(H67/K67,"")))</f>
        <v/>
      </c>
      <c r="O67" s="23">
        <f>IF(COUNTA(A67:K67)=0,"",IF(A67="","Review: record ID missing",IF(B67="","Review: date missing",IF(C67="","Review: channel missing",IF(F67="","Review: status missing",IF(COUNTIF($A$5:$A$104,A67)&gt;1,"Review: duplicate record ID",IF(OR(B67&lt;Assumptions!$B$5,B67&gt;Assumptions!$B$6),"Review: outside planning year",IF(AND(H67&lt;&gt;"",G67&lt;&gt;"",H67&gt;G67),"Review: actual over plan",IF(AND(H67&gt;0,I67=0),"Review: leads missing or zero",IF(AND(C67&lt;&gt;"",SUMIFS($H$5:$H$104,$C$5:$C$104,C67,$B$5:$B$104,"&gt;="&amp;Assumptions!$B$5,$B$5:$B$104,"&lt;="&amp;Assumptions!$B$6)&gt;IFERROR(VLOOKUP(C67,Assumptions!$A$10:$C$17,2,FALSE),1E+99)),"Review: channel limit",IF(AND(M67&lt;&gt;"",IFERROR(VLOOKUP(C67,Assumptions!$A$10:$C$17,3,FALSE),0)&gt;0,M67&gt;IFERROR(VLOOKUP(C67,Assumptions!$A$10:$C$17,3,FALSE),1E+99)),"Review: cost per lead","No alert")))))))))))</f>
        <v/>
      </c>
      <c r="P67" s="19" t="n"/>
    </row>
    <row r="68">
      <c r="A68" s="17" t="n"/>
      <c r="B68" s="30" t="n"/>
      <c r="C68" s="17" t="n"/>
      <c r="D68" s="19" t="n"/>
      <c r="E68" s="17" t="n"/>
      <c r="F68" s="17" t="n"/>
      <c r="G68" s="20" t="n"/>
      <c r="H68" s="20" t="n"/>
      <c r="I68" s="21" t="n"/>
      <c r="J68" s="21" t="n"/>
      <c r="K68" s="21" t="n"/>
      <c r="L68" s="24">
        <f>IF(COUNTA(A68:K68)=0,"",IF(OR(G68="",H68=""),"",IFERROR(G68-H68,"")))</f>
        <v/>
      </c>
      <c r="M68" s="24">
        <f>IF(COUNTA(A68:K68)=0,"",IF(OR(H68="",I68="",I68=0),"",IFERROR(H68/I68,"")))</f>
        <v/>
      </c>
      <c r="N68" s="24">
        <f>IF(COUNTA(A68:K68)=0,"",IF(OR(H68="",K68="",K68=0),"",IFERROR(H68/K68,"")))</f>
        <v/>
      </c>
      <c r="O68" s="25">
        <f>IF(COUNTA(A68:K68)=0,"",IF(A68="","Review: record ID missing",IF(B68="","Review: date missing",IF(C68="","Review: channel missing",IF(F68="","Review: status missing",IF(COUNTIF($A$5:$A$104,A68)&gt;1,"Review: duplicate record ID",IF(OR(B68&lt;Assumptions!$B$5,B68&gt;Assumptions!$B$6),"Review: outside planning year",IF(AND(H68&lt;&gt;"",G68&lt;&gt;"",H68&gt;G68),"Review: actual over plan",IF(AND(H68&gt;0,I68=0),"Review: leads missing or zero",IF(AND(C68&lt;&gt;"",SUMIFS($H$5:$H$104,$C$5:$C$104,C68,$B$5:$B$104,"&gt;="&amp;Assumptions!$B$5,$B$5:$B$104,"&lt;="&amp;Assumptions!$B$6)&gt;IFERROR(VLOOKUP(C68,Assumptions!$A$10:$C$17,2,FALSE),1E+99)),"Review: channel limit",IF(AND(M68&lt;&gt;"",IFERROR(VLOOKUP(C68,Assumptions!$A$10:$C$17,3,FALSE),0)&gt;0,M68&gt;IFERROR(VLOOKUP(C68,Assumptions!$A$10:$C$17,3,FALSE),1E+99)),"Review: cost per lead","No alert")))))))))))</f>
        <v/>
      </c>
      <c r="P68" s="19" t="n"/>
    </row>
    <row r="69">
      <c r="A69" s="17" t="n"/>
      <c r="B69" s="30" t="n"/>
      <c r="C69" s="17" t="n"/>
      <c r="D69" s="19" t="n"/>
      <c r="E69" s="17" t="n"/>
      <c r="F69" s="17" t="n"/>
      <c r="G69" s="20" t="n"/>
      <c r="H69" s="20" t="n"/>
      <c r="I69" s="21" t="n"/>
      <c r="J69" s="21" t="n"/>
      <c r="K69" s="21" t="n"/>
      <c r="L69" s="22">
        <f>IF(COUNTA(A69:K69)=0,"",IF(OR(G69="",H69=""),"",IFERROR(G69-H69,"")))</f>
        <v/>
      </c>
      <c r="M69" s="22">
        <f>IF(COUNTA(A69:K69)=0,"",IF(OR(H69="",I69="",I69=0),"",IFERROR(H69/I69,"")))</f>
        <v/>
      </c>
      <c r="N69" s="22">
        <f>IF(COUNTA(A69:K69)=0,"",IF(OR(H69="",K69="",K69=0),"",IFERROR(H69/K69,"")))</f>
        <v/>
      </c>
      <c r="O69" s="23">
        <f>IF(COUNTA(A69:K69)=0,"",IF(A69="","Review: record ID missing",IF(B69="","Review: date missing",IF(C69="","Review: channel missing",IF(F69="","Review: status missing",IF(COUNTIF($A$5:$A$104,A69)&gt;1,"Review: duplicate record ID",IF(OR(B69&lt;Assumptions!$B$5,B69&gt;Assumptions!$B$6),"Review: outside planning year",IF(AND(H69&lt;&gt;"",G69&lt;&gt;"",H69&gt;G69),"Review: actual over plan",IF(AND(H69&gt;0,I69=0),"Review: leads missing or zero",IF(AND(C69&lt;&gt;"",SUMIFS($H$5:$H$104,$C$5:$C$104,C69,$B$5:$B$104,"&gt;="&amp;Assumptions!$B$5,$B$5:$B$104,"&lt;="&amp;Assumptions!$B$6)&gt;IFERROR(VLOOKUP(C69,Assumptions!$A$10:$C$17,2,FALSE),1E+99)),"Review: channel limit",IF(AND(M69&lt;&gt;"",IFERROR(VLOOKUP(C69,Assumptions!$A$10:$C$17,3,FALSE),0)&gt;0,M69&gt;IFERROR(VLOOKUP(C69,Assumptions!$A$10:$C$17,3,FALSE),1E+99)),"Review: cost per lead","No alert")))))))))))</f>
        <v/>
      </c>
      <c r="P69" s="19" t="n"/>
    </row>
    <row r="70">
      <c r="A70" s="17" t="n"/>
      <c r="B70" s="30" t="n"/>
      <c r="C70" s="17" t="n"/>
      <c r="D70" s="19" t="n"/>
      <c r="E70" s="17" t="n"/>
      <c r="F70" s="17" t="n"/>
      <c r="G70" s="20" t="n"/>
      <c r="H70" s="20" t="n"/>
      <c r="I70" s="21" t="n"/>
      <c r="J70" s="21" t="n"/>
      <c r="K70" s="21" t="n"/>
      <c r="L70" s="24">
        <f>IF(COUNTA(A70:K70)=0,"",IF(OR(G70="",H70=""),"",IFERROR(G70-H70,"")))</f>
        <v/>
      </c>
      <c r="M70" s="24">
        <f>IF(COUNTA(A70:K70)=0,"",IF(OR(H70="",I70="",I70=0),"",IFERROR(H70/I70,"")))</f>
        <v/>
      </c>
      <c r="N70" s="24">
        <f>IF(COUNTA(A70:K70)=0,"",IF(OR(H70="",K70="",K70=0),"",IFERROR(H70/K70,"")))</f>
        <v/>
      </c>
      <c r="O70" s="25">
        <f>IF(COUNTA(A70:K70)=0,"",IF(A70="","Review: record ID missing",IF(B70="","Review: date missing",IF(C70="","Review: channel missing",IF(F70="","Review: status missing",IF(COUNTIF($A$5:$A$104,A70)&gt;1,"Review: duplicate record ID",IF(OR(B70&lt;Assumptions!$B$5,B70&gt;Assumptions!$B$6),"Review: outside planning year",IF(AND(H70&lt;&gt;"",G70&lt;&gt;"",H70&gt;G70),"Review: actual over plan",IF(AND(H70&gt;0,I70=0),"Review: leads missing or zero",IF(AND(C70&lt;&gt;"",SUMIFS($H$5:$H$104,$C$5:$C$104,C70,$B$5:$B$104,"&gt;="&amp;Assumptions!$B$5,$B$5:$B$104,"&lt;="&amp;Assumptions!$B$6)&gt;IFERROR(VLOOKUP(C70,Assumptions!$A$10:$C$17,2,FALSE),1E+99)),"Review: channel limit",IF(AND(M70&lt;&gt;"",IFERROR(VLOOKUP(C70,Assumptions!$A$10:$C$17,3,FALSE),0)&gt;0,M70&gt;IFERROR(VLOOKUP(C70,Assumptions!$A$10:$C$17,3,FALSE),1E+99)),"Review: cost per lead","No alert")))))))))))</f>
        <v/>
      </c>
      <c r="P70" s="19" t="n"/>
    </row>
    <row r="71">
      <c r="A71" s="17" t="n"/>
      <c r="B71" s="30" t="n"/>
      <c r="C71" s="17" t="n"/>
      <c r="D71" s="19" t="n"/>
      <c r="E71" s="17" t="n"/>
      <c r="F71" s="17" t="n"/>
      <c r="G71" s="20" t="n"/>
      <c r="H71" s="20" t="n"/>
      <c r="I71" s="21" t="n"/>
      <c r="J71" s="21" t="n"/>
      <c r="K71" s="21" t="n"/>
      <c r="L71" s="22">
        <f>IF(COUNTA(A71:K71)=0,"",IF(OR(G71="",H71=""),"",IFERROR(G71-H71,"")))</f>
        <v/>
      </c>
      <c r="M71" s="22">
        <f>IF(COUNTA(A71:K71)=0,"",IF(OR(H71="",I71="",I71=0),"",IFERROR(H71/I71,"")))</f>
        <v/>
      </c>
      <c r="N71" s="22">
        <f>IF(COUNTA(A71:K71)=0,"",IF(OR(H71="",K71="",K71=0),"",IFERROR(H71/K71,"")))</f>
        <v/>
      </c>
      <c r="O71" s="23">
        <f>IF(COUNTA(A71:K71)=0,"",IF(A71="","Review: record ID missing",IF(B71="","Review: date missing",IF(C71="","Review: channel missing",IF(F71="","Review: status missing",IF(COUNTIF($A$5:$A$104,A71)&gt;1,"Review: duplicate record ID",IF(OR(B71&lt;Assumptions!$B$5,B71&gt;Assumptions!$B$6),"Review: outside planning year",IF(AND(H71&lt;&gt;"",G71&lt;&gt;"",H71&gt;G71),"Review: actual over plan",IF(AND(H71&gt;0,I71=0),"Review: leads missing or zero",IF(AND(C71&lt;&gt;"",SUMIFS($H$5:$H$104,$C$5:$C$104,C71,$B$5:$B$104,"&gt;="&amp;Assumptions!$B$5,$B$5:$B$104,"&lt;="&amp;Assumptions!$B$6)&gt;IFERROR(VLOOKUP(C71,Assumptions!$A$10:$C$17,2,FALSE),1E+99)),"Review: channel limit",IF(AND(M71&lt;&gt;"",IFERROR(VLOOKUP(C71,Assumptions!$A$10:$C$17,3,FALSE),0)&gt;0,M71&gt;IFERROR(VLOOKUP(C71,Assumptions!$A$10:$C$17,3,FALSE),1E+99)),"Review: cost per lead","No alert")))))))))))</f>
        <v/>
      </c>
      <c r="P71" s="19" t="n"/>
    </row>
    <row r="72">
      <c r="A72" s="17" t="n"/>
      <c r="B72" s="30" t="n"/>
      <c r="C72" s="17" t="n"/>
      <c r="D72" s="19" t="n"/>
      <c r="E72" s="17" t="n"/>
      <c r="F72" s="17" t="n"/>
      <c r="G72" s="20" t="n"/>
      <c r="H72" s="20" t="n"/>
      <c r="I72" s="21" t="n"/>
      <c r="J72" s="21" t="n"/>
      <c r="K72" s="21" t="n"/>
      <c r="L72" s="24">
        <f>IF(COUNTA(A72:K72)=0,"",IF(OR(G72="",H72=""),"",IFERROR(G72-H72,"")))</f>
        <v/>
      </c>
      <c r="M72" s="24">
        <f>IF(COUNTA(A72:K72)=0,"",IF(OR(H72="",I72="",I72=0),"",IFERROR(H72/I72,"")))</f>
        <v/>
      </c>
      <c r="N72" s="24">
        <f>IF(COUNTA(A72:K72)=0,"",IF(OR(H72="",K72="",K72=0),"",IFERROR(H72/K72,"")))</f>
        <v/>
      </c>
      <c r="O72" s="25">
        <f>IF(COUNTA(A72:K72)=0,"",IF(A72="","Review: record ID missing",IF(B72="","Review: date missing",IF(C72="","Review: channel missing",IF(F72="","Review: status missing",IF(COUNTIF($A$5:$A$104,A72)&gt;1,"Review: duplicate record ID",IF(OR(B72&lt;Assumptions!$B$5,B72&gt;Assumptions!$B$6),"Review: outside planning year",IF(AND(H72&lt;&gt;"",G72&lt;&gt;"",H72&gt;G72),"Review: actual over plan",IF(AND(H72&gt;0,I72=0),"Review: leads missing or zero",IF(AND(C72&lt;&gt;"",SUMIFS($H$5:$H$104,$C$5:$C$104,C72,$B$5:$B$104,"&gt;="&amp;Assumptions!$B$5,$B$5:$B$104,"&lt;="&amp;Assumptions!$B$6)&gt;IFERROR(VLOOKUP(C72,Assumptions!$A$10:$C$17,2,FALSE),1E+99)),"Review: channel limit",IF(AND(M72&lt;&gt;"",IFERROR(VLOOKUP(C72,Assumptions!$A$10:$C$17,3,FALSE),0)&gt;0,M72&gt;IFERROR(VLOOKUP(C72,Assumptions!$A$10:$C$17,3,FALSE),1E+99)),"Review: cost per lead","No alert")))))))))))</f>
        <v/>
      </c>
      <c r="P72" s="19" t="n"/>
    </row>
    <row r="73">
      <c r="A73" s="17" t="n"/>
      <c r="B73" s="30" t="n"/>
      <c r="C73" s="17" t="n"/>
      <c r="D73" s="19" t="n"/>
      <c r="E73" s="17" t="n"/>
      <c r="F73" s="17" t="n"/>
      <c r="G73" s="20" t="n"/>
      <c r="H73" s="20" t="n"/>
      <c r="I73" s="21" t="n"/>
      <c r="J73" s="21" t="n"/>
      <c r="K73" s="21" t="n"/>
      <c r="L73" s="22">
        <f>IF(COUNTA(A73:K73)=0,"",IF(OR(G73="",H73=""),"",IFERROR(G73-H73,"")))</f>
        <v/>
      </c>
      <c r="M73" s="22">
        <f>IF(COUNTA(A73:K73)=0,"",IF(OR(H73="",I73="",I73=0),"",IFERROR(H73/I73,"")))</f>
        <v/>
      </c>
      <c r="N73" s="22">
        <f>IF(COUNTA(A73:K73)=0,"",IF(OR(H73="",K73="",K73=0),"",IFERROR(H73/K73,"")))</f>
        <v/>
      </c>
      <c r="O73" s="23">
        <f>IF(COUNTA(A73:K73)=0,"",IF(A73="","Review: record ID missing",IF(B73="","Review: date missing",IF(C73="","Review: channel missing",IF(F73="","Review: status missing",IF(COUNTIF($A$5:$A$104,A73)&gt;1,"Review: duplicate record ID",IF(OR(B73&lt;Assumptions!$B$5,B73&gt;Assumptions!$B$6),"Review: outside planning year",IF(AND(H73&lt;&gt;"",G73&lt;&gt;"",H73&gt;G73),"Review: actual over plan",IF(AND(H73&gt;0,I73=0),"Review: leads missing or zero",IF(AND(C73&lt;&gt;"",SUMIFS($H$5:$H$104,$C$5:$C$104,C73,$B$5:$B$104,"&gt;="&amp;Assumptions!$B$5,$B$5:$B$104,"&lt;="&amp;Assumptions!$B$6)&gt;IFERROR(VLOOKUP(C73,Assumptions!$A$10:$C$17,2,FALSE),1E+99)),"Review: channel limit",IF(AND(M73&lt;&gt;"",IFERROR(VLOOKUP(C73,Assumptions!$A$10:$C$17,3,FALSE),0)&gt;0,M73&gt;IFERROR(VLOOKUP(C73,Assumptions!$A$10:$C$17,3,FALSE),1E+99)),"Review: cost per lead","No alert")))))))))))</f>
        <v/>
      </c>
      <c r="P73" s="19" t="n"/>
    </row>
    <row r="74">
      <c r="A74" s="17" t="n"/>
      <c r="B74" s="30" t="n"/>
      <c r="C74" s="17" t="n"/>
      <c r="D74" s="19" t="n"/>
      <c r="E74" s="17" t="n"/>
      <c r="F74" s="17" t="n"/>
      <c r="G74" s="20" t="n"/>
      <c r="H74" s="20" t="n"/>
      <c r="I74" s="21" t="n"/>
      <c r="J74" s="21" t="n"/>
      <c r="K74" s="21" t="n"/>
      <c r="L74" s="24">
        <f>IF(COUNTA(A74:K74)=0,"",IF(OR(G74="",H74=""),"",IFERROR(G74-H74,"")))</f>
        <v/>
      </c>
      <c r="M74" s="24">
        <f>IF(COUNTA(A74:K74)=0,"",IF(OR(H74="",I74="",I74=0),"",IFERROR(H74/I74,"")))</f>
        <v/>
      </c>
      <c r="N74" s="24">
        <f>IF(COUNTA(A74:K74)=0,"",IF(OR(H74="",K74="",K74=0),"",IFERROR(H74/K74,"")))</f>
        <v/>
      </c>
      <c r="O74" s="25">
        <f>IF(COUNTA(A74:K74)=0,"",IF(A74="","Review: record ID missing",IF(B74="","Review: date missing",IF(C74="","Review: channel missing",IF(F74="","Review: status missing",IF(COUNTIF($A$5:$A$104,A74)&gt;1,"Review: duplicate record ID",IF(OR(B74&lt;Assumptions!$B$5,B74&gt;Assumptions!$B$6),"Review: outside planning year",IF(AND(H74&lt;&gt;"",G74&lt;&gt;"",H74&gt;G74),"Review: actual over plan",IF(AND(H74&gt;0,I74=0),"Review: leads missing or zero",IF(AND(C74&lt;&gt;"",SUMIFS($H$5:$H$104,$C$5:$C$104,C74,$B$5:$B$104,"&gt;="&amp;Assumptions!$B$5,$B$5:$B$104,"&lt;="&amp;Assumptions!$B$6)&gt;IFERROR(VLOOKUP(C74,Assumptions!$A$10:$C$17,2,FALSE),1E+99)),"Review: channel limit",IF(AND(M74&lt;&gt;"",IFERROR(VLOOKUP(C74,Assumptions!$A$10:$C$17,3,FALSE),0)&gt;0,M74&gt;IFERROR(VLOOKUP(C74,Assumptions!$A$10:$C$17,3,FALSE),1E+99)),"Review: cost per lead","No alert")))))))))))</f>
        <v/>
      </c>
      <c r="P74" s="19" t="n"/>
    </row>
    <row r="75">
      <c r="A75" s="17" t="n"/>
      <c r="B75" s="30" t="n"/>
      <c r="C75" s="17" t="n"/>
      <c r="D75" s="19" t="n"/>
      <c r="E75" s="17" t="n"/>
      <c r="F75" s="17" t="n"/>
      <c r="G75" s="20" t="n"/>
      <c r="H75" s="20" t="n"/>
      <c r="I75" s="21" t="n"/>
      <c r="J75" s="21" t="n"/>
      <c r="K75" s="21" t="n"/>
      <c r="L75" s="22">
        <f>IF(COUNTA(A75:K75)=0,"",IF(OR(G75="",H75=""),"",IFERROR(G75-H75,"")))</f>
        <v/>
      </c>
      <c r="M75" s="22">
        <f>IF(COUNTA(A75:K75)=0,"",IF(OR(H75="",I75="",I75=0),"",IFERROR(H75/I75,"")))</f>
        <v/>
      </c>
      <c r="N75" s="22">
        <f>IF(COUNTA(A75:K75)=0,"",IF(OR(H75="",K75="",K75=0),"",IFERROR(H75/K75,"")))</f>
        <v/>
      </c>
      <c r="O75" s="23">
        <f>IF(COUNTA(A75:K75)=0,"",IF(A75="","Review: record ID missing",IF(B75="","Review: date missing",IF(C75="","Review: channel missing",IF(F75="","Review: status missing",IF(COUNTIF($A$5:$A$104,A75)&gt;1,"Review: duplicate record ID",IF(OR(B75&lt;Assumptions!$B$5,B75&gt;Assumptions!$B$6),"Review: outside planning year",IF(AND(H75&lt;&gt;"",G75&lt;&gt;"",H75&gt;G75),"Review: actual over plan",IF(AND(H75&gt;0,I75=0),"Review: leads missing or zero",IF(AND(C75&lt;&gt;"",SUMIFS($H$5:$H$104,$C$5:$C$104,C75,$B$5:$B$104,"&gt;="&amp;Assumptions!$B$5,$B$5:$B$104,"&lt;="&amp;Assumptions!$B$6)&gt;IFERROR(VLOOKUP(C75,Assumptions!$A$10:$C$17,2,FALSE),1E+99)),"Review: channel limit",IF(AND(M75&lt;&gt;"",IFERROR(VLOOKUP(C75,Assumptions!$A$10:$C$17,3,FALSE),0)&gt;0,M75&gt;IFERROR(VLOOKUP(C75,Assumptions!$A$10:$C$17,3,FALSE),1E+99)),"Review: cost per lead","No alert")))))))))))</f>
        <v/>
      </c>
      <c r="P75" s="19" t="n"/>
    </row>
    <row r="76">
      <c r="A76" s="17" t="n"/>
      <c r="B76" s="30" t="n"/>
      <c r="C76" s="17" t="n"/>
      <c r="D76" s="19" t="n"/>
      <c r="E76" s="17" t="n"/>
      <c r="F76" s="17" t="n"/>
      <c r="G76" s="20" t="n"/>
      <c r="H76" s="20" t="n"/>
      <c r="I76" s="21" t="n"/>
      <c r="J76" s="21" t="n"/>
      <c r="K76" s="21" t="n"/>
      <c r="L76" s="24">
        <f>IF(COUNTA(A76:K76)=0,"",IF(OR(G76="",H76=""),"",IFERROR(G76-H76,"")))</f>
        <v/>
      </c>
      <c r="M76" s="24">
        <f>IF(COUNTA(A76:K76)=0,"",IF(OR(H76="",I76="",I76=0),"",IFERROR(H76/I76,"")))</f>
        <v/>
      </c>
      <c r="N76" s="24">
        <f>IF(COUNTA(A76:K76)=0,"",IF(OR(H76="",K76="",K76=0),"",IFERROR(H76/K76,"")))</f>
        <v/>
      </c>
      <c r="O76" s="25">
        <f>IF(COUNTA(A76:K76)=0,"",IF(A76="","Review: record ID missing",IF(B76="","Review: date missing",IF(C76="","Review: channel missing",IF(F76="","Review: status missing",IF(COUNTIF($A$5:$A$104,A76)&gt;1,"Review: duplicate record ID",IF(OR(B76&lt;Assumptions!$B$5,B76&gt;Assumptions!$B$6),"Review: outside planning year",IF(AND(H76&lt;&gt;"",G76&lt;&gt;"",H76&gt;G76),"Review: actual over plan",IF(AND(H76&gt;0,I76=0),"Review: leads missing or zero",IF(AND(C76&lt;&gt;"",SUMIFS($H$5:$H$104,$C$5:$C$104,C76,$B$5:$B$104,"&gt;="&amp;Assumptions!$B$5,$B$5:$B$104,"&lt;="&amp;Assumptions!$B$6)&gt;IFERROR(VLOOKUP(C76,Assumptions!$A$10:$C$17,2,FALSE),1E+99)),"Review: channel limit",IF(AND(M76&lt;&gt;"",IFERROR(VLOOKUP(C76,Assumptions!$A$10:$C$17,3,FALSE),0)&gt;0,M76&gt;IFERROR(VLOOKUP(C76,Assumptions!$A$10:$C$17,3,FALSE),1E+99)),"Review: cost per lead","No alert")))))))))))</f>
        <v/>
      </c>
      <c r="P76" s="19" t="n"/>
    </row>
    <row r="77">
      <c r="A77" s="17" t="n"/>
      <c r="B77" s="30" t="n"/>
      <c r="C77" s="17" t="n"/>
      <c r="D77" s="19" t="n"/>
      <c r="E77" s="17" t="n"/>
      <c r="F77" s="17" t="n"/>
      <c r="G77" s="20" t="n"/>
      <c r="H77" s="20" t="n"/>
      <c r="I77" s="21" t="n"/>
      <c r="J77" s="21" t="n"/>
      <c r="K77" s="21" t="n"/>
      <c r="L77" s="22">
        <f>IF(COUNTA(A77:K77)=0,"",IF(OR(G77="",H77=""),"",IFERROR(G77-H77,"")))</f>
        <v/>
      </c>
      <c r="M77" s="22">
        <f>IF(COUNTA(A77:K77)=0,"",IF(OR(H77="",I77="",I77=0),"",IFERROR(H77/I77,"")))</f>
        <v/>
      </c>
      <c r="N77" s="22">
        <f>IF(COUNTA(A77:K77)=0,"",IF(OR(H77="",K77="",K77=0),"",IFERROR(H77/K77,"")))</f>
        <v/>
      </c>
      <c r="O77" s="23">
        <f>IF(COUNTA(A77:K77)=0,"",IF(A77="","Review: record ID missing",IF(B77="","Review: date missing",IF(C77="","Review: channel missing",IF(F77="","Review: status missing",IF(COUNTIF($A$5:$A$104,A77)&gt;1,"Review: duplicate record ID",IF(OR(B77&lt;Assumptions!$B$5,B77&gt;Assumptions!$B$6),"Review: outside planning year",IF(AND(H77&lt;&gt;"",G77&lt;&gt;"",H77&gt;G77),"Review: actual over plan",IF(AND(H77&gt;0,I77=0),"Review: leads missing or zero",IF(AND(C77&lt;&gt;"",SUMIFS($H$5:$H$104,$C$5:$C$104,C77,$B$5:$B$104,"&gt;="&amp;Assumptions!$B$5,$B$5:$B$104,"&lt;="&amp;Assumptions!$B$6)&gt;IFERROR(VLOOKUP(C77,Assumptions!$A$10:$C$17,2,FALSE),1E+99)),"Review: channel limit",IF(AND(M77&lt;&gt;"",IFERROR(VLOOKUP(C77,Assumptions!$A$10:$C$17,3,FALSE),0)&gt;0,M77&gt;IFERROR(VLOOKUP(C77,Assumptions!$A$10:$C$17,3,FALSE),1E+99)),"Review: cost per lead","No alert")))))))))))</f>
        <v/>
      </c>
      <c r="P77" s="19" t="n"/>
    </row>
    <row r="78">
      <c r="A78" s="17" t="n"/>
      <c r="B78" s="30" t="n"/>
      <c r="C78" s="17" t="n"/>
      <c r="D78" s="19" t="n"/>
      <c r="E78" s="17" t="n"/>
      <c r="F78" s="17" t="n"/>
      <c r="G78" s="20" t="n"/>
      <c r="H78" s="20" t="n"/>
      <c r="I78" s="21" t="n"/>
      <c r="J78" s="21" t="n"/>
      <c r="K78" s="21" t="n"/>
      <c r="L78" s="24">
        <f>IF(COUNTA(A78:K78)=0,"",IF(OR(G78="",H78=""),"",IFERROR(G78-H78,"")))</f>
        <v/>
      </c>
      <c r="M78" s="24">
        <f>IF(COUNTA(A78:K78)=0,"",IF(OR(H78="",I78="",I78=0),"",IFERROR(H78/I78,"")))</f>
        <v/>
      </c>
      <c r="N78" s="24">
        <f>IF(COUNTA(A78:K78)=0,"",IF(OR(H78="",K78="",K78=0),"",IFERROR(H78/K78,"")))</f>
        <v/>
      </c>
      <c r="O78" s="25">
        <f>IF(COUNTA(A78:K78)=0,"",IF(A78="","Review: record ID missing",IF(B78="","Review: date missing",IF(C78="","Review: channel missing",IF(F78="","Review: status missing",IF(COUNTIF($A$5:$A$104,A78)&gt;1,"Review: duplicate record ID",IF(OR(B78&lt;Assumptions!$B$5,B78&gt;Assumptions!$B$6),"Review: outside planning year",IF(AND(H78&lt;&gt;"",G78&lt;&gt;"",H78&gt;G78),"Review: actual over plan",IF(AND(H78&gt;0,I78=0),"Review: leads missing or zero",IF(AND(C78&lt;&gt;"",SUMIFS($H$5:$H$104,$C$5:$C$104,C78,$B$5:$B$104,"&gt;="&amp;Assumptions!$B$5,$B$5:$B$104,"&lt;="&amp;Assumptions!$B$6)&gt;IFERROR(VLOOKUP(C78,Assumptions!$A$10:$C$17,2,FALSE),1E+99)),"Review: channel limit",IF(AND(M78&lt;&gt;"",IFERROR(VLOOKUP(C78,Assumptions!$A$10:$C$17,3,FALSE),0)&gt;0,M78&gt;IFERROR(VLOOKUP(C78,Assumptions!$A$10:$C$17,3,FALSE),1E+99)),"Review: cost per lead","No alert")))))))))))</f>
        <v/>
      </c>
      <c r="P78" s="19" t="n"/>
    </row>
    <row r="79">
      <c r="A79" s="17" t="n"/>
      <c r="B79" s="30" t="n"/>
      <c r="C79" s="17" t="n"/>
      <c r="D79" s="19" t="n"/>
      <c r="E79" s="17" t="n"/>
      <c r="F79" s="17" t="n"/>
      <c r="G79" s="20" t="n"/>
      <c r="H79" s="20" t="n"/>
      <c r="I79" s="21" t="n"/>
      <c r="J79" s="21" t="n"/>
      <c r="K79" s="21" t="n"/>
      <c r="L79" s="22">
        <f>IF(COUNTA(A79:K79)=0,"",IF(OR(G79="",H79=""),"",IFERROR(G79-H79,"")))</f>
        <v/>
      </c>
      <c r="M79" s="22">
        <f>IF(COUNTA(A79:K79)=0,"",IF(OR(H79="",I79="",I79=0),"",IFERROR(H79/I79,"")))</f>
        <v/>
      </c>
      <c r="N79" s="22">
        <f>IF(COUNTA(A79:K79)=0,"",IF(OR(H79="",K79="",K79=0),"",IFERROR(H79/K79,"")))</f>
        <v/>
      </c>
      <c r="O79" s="23">
        <f>IF(COUNTA(A79:K79)=0,"",IF(A79="","Review: record ID missing",IF(B79="","Review: date missing",IF(C79="","Review: channel missing",IF(F79="","Review: status missing",IF(COUNTIF($A$5:$A$104,A79)&gt;1,"Review: duplicate record ID",IF(OR(B79&lt;Assumptions!$B$5,B79&gt;Assumptions!$B$6),"Review: outside planning year",IF(AND(H79&lt;&gt;"",G79&lt;&gt;"",H79&gt;G79),"Review: actual over plan",IF(AND(H79&gt;0,I79=0),"Review: leads missing or zero",IF(AND(C79&lt;&gt;"",SUMIFS($H$5:$H$104,$C$5:$C$104,C79,$B$5:$B$104,"&gt;="&amp;Assumptions!$B$5,$B$5:$B$104,"&lt;="&amp;Assumptions!$B$6)&gt;IFERROR(VLOOKUP(C79,Assumptions!$A$10:$C$17,2,FALSE),1E+99)),"Review: channel limit",IF(AND(M79&lt;&gt;"",IFERROR(VLOOKUP(C79,Assumptions!$A$10:$C$17,3,FALSE),0)&gt;0,M79&gt;IFERROR(VLOOKUP(C79,Assumptions!$A$10:$C$17,3,FALSE),1E+99)),"Review: cost per lead","No alert")))))))))))</f>
        <v/>
      </c>
      <c r="P79" s="19" t="n"/>
    </row>
    <row r="80">
      <c r="A80" s="17" t="n"/>
      <c r="B80" s="30" t="n"/>
      <c r="C80" s="17" t="n"/>
      <c r="D80" s="19" t="n"/>
      <c r="E80" s="17" t="n"/>
      <c r="F80" s="17" t="n"/>
      <c r="G80" s="20" t="n"/>
      <c r="H80" s="20" t="n"/>
      <c r="I80" s="21" t="n"/>
      <c r="J80" s="21" t="n"/>
      <c r="K80" s="21" t="n"/>
      <c r="L80" s="24">
        <f>IF(COUNTA(A80:K80)=0,"",IF(OR(G80="",H80=""),"",IFERROR(G80-H80,"")))</f>
        <v/>
      </c>
      <c r="M80" s="24">
        <f>IF(COUNTA(A80:K80)=0,"",IF(OR(H80="",I80="",I80=0),"",IFERROR(H80/I80,"")))</f>
        <v/>
      </c>
      <c r="N80" s="24">
        <f>IF(COUNTA(A80:K80)=0,"",IF(OR(H80="",K80="",K80=0),"",IFERROR(H80/K80,"")))</f>
        <v/>
      </c>
      <c r="O80" s="25">
        <f>IF(COUNTA(A80:K80)=0,"",IF(A80="","Review: record ID missing",IF(B80="","Review: date missing",IF(C80="","Review: channel missing",IF(F80="","Review: status missing",IF(COUNTIF($A$5:$A$104,A80)&gt;1,"Review: duplicate record ID",IF(OR(B80&lt;Assumptions!$B$5,B80&gt;Assumptions!$B$6),"Review: outside planning year",IF(AND(H80&lt;&gt;"",G80&lt;&gt;"",H80&gt;G80),"Review: actual over plan",IF(AND(H80&gt;0,I80=0),"Review: leads missing or zero",IF(AND(C80&lt;&gt;"",SUMIFS($H$5:$H$104,$C$5:$C$104,C80,$B$5:$B$104,"&gt;="&amp;Assumptions!$B$5,$B$5:$B$104,"&lt;="&amp;Assumptions!$B$6)&gt;IFERROR(VLOOKUP(C80,Assumptions!$A$10:$C$17,2,FALSE),1E+99)),"Review: channel limit",IF(AND(M80&lt;&gt;"",IFERROR(VLOOKUP(C80,Assumptions!$A$10:$C$17,3,FALSE),0)&gt;0,M80&gt;IFERROR(VLOOKUP(C80,Assumptions!$A$10:$C$17,3,FALSE),1E+99)),"Review: cost per lead","No alert")))))))))))</f>
        <v/>
      </c>
      <c r="P80" s="19" t="n"/>
    </row>
    <row r="81">
      <c r="A81" s="17" t="n"/>
      <c r="B81" s="30" t="n"/>
      <c r="C81" s="17" t="n"/>
      <c r="D81" s="19" t="n"/>
      <c r="E81" s="17" t="n"/>
      <c r="F81" s="17" t="n"/>
      <c r="G81" s="20" t="n"/>
      <c r="H81" s="20" t="n"/>
      <c r="I81" s="21" t="n"/>
      <c r="J81" s="21" t="n"/>
      <c r="K81" s="21" t="n"/>
      <c r="L81" s="22">
        <f>IF(COUNTA(A81:K81)=0,"",IF(OR(G81="",H81=""),"",IFERROR(G81-H81,"")))</f>
        <v/>
      </c>
      <c r="M81" s="22">
        <f>IF(COUNTA(A81:K81)=0,"",IF(OR(H81="",I81="",I81=0),"",IFERROR(H81/I81,"")))</f>
        <v/>
      </c>
      <c r="N81" s="22">
        <f>IF(COUNTA(A81:K81)=0,"",IF(OR(H81="",K81="",K81=0),"",IFERROR(H81/K81,"")))</f>
        <v/>
      </c>
      <c r="O81" s="23">
        <f>IF(COUNTA(A81:K81)=0,"",IF(A81="","Review: record ID missing",IF(B81="","Review: date missing",IF(C81="","Review: channel missing",IF(F81="","Review: status missing",IF(COUNTIF($A$5:$A$104,A81)&gt;1,"Review: duplicate record ID",IF(OR(B81&lt;Assumptions!$B$5,B81&gt;Assumptions!$B$6),"Review: outside planning year",IF(AND(H81&lt;&gt;"",G81&lt;&gt;"",H81&gt;G81),"Review: actual over plan",IF(AND(H81&gt;0,I81=0),"Review: leads missing or zero",IF(AND(C81&lt;&gt;"",SUMIFS($H$5:$H$104,$C$5:$C$104,C81,$B$5:$B$104,"&gt;="&amp;Assumptions!$B$5,$B$5:$B$104,"&lt;="&amp;Assumptions!$B$6)&gt;IFERROR(VLOOKUP(C81,Assumptions!$A$10:$C$17,2,FALSE),1E+99)),"Review: channel limit",IF(AND(M81&lt;&gt;"",IFERROR(VLOOKUP(C81,Assumptions!$A$10:$C$17,3,FALSE),0)&gt;0,M81&gt;IFERROR(VLOOKUP(C81,Assumptions!$A$10:$C$17,3,FALSE),1E+99)),"Review: cost per lead","No alert")))))))))))</f>
        <v/>
      </c>
      <c r="P81" s="19" t="n"/>
    </row>
    <row r="82">
      <c r="A82" s="17" t="n"/>
      <c r="B82" s="30" t="n"/>
      <c r="C82" s="17" t="n"/>
      <c r="D82" s="19" t="n"/>
      <c r="E82" s="17" t="n"/>
      <c r="F82" s="17" t="n"/>
      <c r="G82" s="20" t="n"/>
      <c r="H82" s="20" t="n"/>
      <c r="I82" s="21" t="n"/>
      <c r="J82" s="21" t="n"/>
      <c r="K82" s="21" t="n"/>
      <c r="L82" s="24">
        <f>IF(COUNTA(A82:K82)=0,"",IF(OR(G82="",H82=""),"",IFERROR(G82-H82,"")))</f>
        <v/>
      </c>
      <c r="M82" s="24">
        <f>IF(COUNTA(A82:K82)=0,"",IF(OR(H82="",I82="",I82=0),"",IFERROR(H82/I82,"")))</f>
        <v/>
      </c>
      <c r="N82" s="24">
        <f>IF(COUNTA(A82:K82)=0,"",IF(OR(H82="",K82="",K82=0),"",IFERROR(H82/K82,"")))</f>
        <v/>
      </c>
      <c r="O82" s="25">
        <f>IF(COUNTA(A82:K82)=0,"",IF(A82="","Review: record ID missing",IF(B82="","Review: date missing",IF(C82="","Review: channel missing",IF(F82="","Review: status missing",IF(COUNTIF($A$5:$A$104,A82)&gt;1,"Review: duplicate record ID",IF(OR(B82&lt;Assumptions!$B$5,B82&gt;Assumptions!$B$6),"Review: outside planning year",IF(AND(H82&lt;&gt;"",G82&lt;&gt;"",H82&gt;G82),"Review: actual over plan",IF(AND(H82&gt;0,I82=0),"Review: leads missing or zero",IF(AND(C82&lt;&gt;"",SUMIFS($H$5:$H$104,$C$5:$C$104,C82,$B$5:$B$104,"&gt;="&amp;Assumptions!$B$5,$B$5:$B$104,"&lt;="&amp;Assumptions!$B$6)&gt;IFERROR(VLOOKUP(C82,Assumptions!$A$10:$C$17,2,FALSE),1E+99)),"Review: channel limit",IF(AND(M82&lt;&gt;"",IFERROR(VLOOKUP(C82,Assumptions!$A$10:$C$17,3,FALSE),0)&gt;0,M82&gt;IFERROR(VLOOKUP(C82,Assumptions!$A$10:$C$17,3,FALSE),1E+99)),"Review: cost per lead","No alert")))))))))))</f>
        <v/>
      </c>
      <c r="P82" s="19" t="n"/>
    </row>
    <row r="83">
      <c r="A83" s="17" t="n"/>
      <c r="B83" s="30" t="n"/>
      <c r="C83" s="17" t="n"/>
      <c r="D83" s="19" t="n"/>
      <c r="E83" s="17" t="n"/>
      <c r="F83" s="17" t="n"/>
      <c r="G83" s="20" t="n"/>
      <c r="H83" s="20" t="n"/>
      <c r="I83" s="21" t="n"/>
      <c r="J83" s="21" t="n"/>
      <c r="K83" s="21" t="n"/>
      <c r="L83" s="22">
        <f>IF(COUNTA(A83:K83)=0,"",IF(OR(G83="",H83=""),"",IFERROR(G83-H83,"")))</f>
        <v/>
      </c>
      <c r="M83" s="22">
        <f>IF(COUNTA(A83:K83)=0,"",IF(OR(H83="",I83="",I83=0),"",IFERROR(H83/I83,"")))</f>
        <v/>
      </c>
      <c r="N83" s="22">
        <f>IF(COUNTA(A83:K83)=0,"",IF(OR(H83="",K83="",K83=0),"",IFERROR(H83/K83,"")))</f>
        <v/>
      </c>
      <c r="O83" s="23">
        <f>IF(COUNTA(A83:K83)=0,"",IF(A83="","Review: record ID missing",IF(B83="","Review: date missing",IF(C83="","Review: channel missing",IF(F83="","Review: status missing",IF(COUNTIF($A$5:$A$104,A83)&gt;1,"Review: duplicate record ID",IF(OR(B83&lt;Assumptions!$B$5,B83&gt;Assumptions!$B$6),"Review: outside planning year",IF(AND(H83&lt;&gt;"",G83&lt;&gt;"",H83&gt;G83),"Review: actual over plan",IF(AND(H83&gt;0,I83=0),"Review: leads missing or zero",IF(AND(C83&lt;&gt;"",SUMIFS($H$5:$H$104,$C$5:$C$104,C83,$B$5:$B$104,"&gt;="&amp;Assumptions!$B$5,$B$5:$B$104,"&lt;="&amp;Assumptions!$B$6)&gt;IFERROR(VLOOKUP(C83,Assumptions!$A$10:$C$17,2,FALSE),1E+99)),"Review: channel limit",IF(AND(M83&lt;&gt;"",IFERROR(VLOOKUP(C83,Assumptions!$A$10:$C$17,3,FALSE),0)&gt;0,M83&gt;IFERROR(VLOOKUP(C83,Assumptions!$A$10:$C$17,3,FALSE),1E+99)),"Review: cost per lead","No alert")))))))))))</f>
        <v/>
      </c>
      <c r="P83" s="19" t="n"/>
    </row>
    <row r="84">
      <c r="A84" s="17" t="n"/>
      <c r="B84" s="30" t="n"/>
      <c r="C84" s="17" t="n"/>
      <c r="D84" s="19" t="n"/>
      <c r="E84" s="17" t="n"/>
      <c r="F84" s="17" t="n"/>
      <c r="G84" s="20" t="n"/>
      <c r="H84" s="20" t="n"/>
      <c r="I84" s="21" t="n"/>
      <c r="J84" s="21" t="n"/>
      <c r="K84" s="21" t="n"/>
      <c r="L84" s="24">
        <f>IF(COUNTA(A84:K84)=0,"",IF(OR(G84="",H84=""),"",IFERROR(G84-H84,"")))</f>
        <v/>
      </c>
      <c r="M84" s="24">
        <f>IF(COUNTA(A84:K84)=0,"",IF(OR(H84="",I84="",I84=0),"",IFERROR(H84/I84,"")))</f>
        <v/>
      </c>
      <c r="N84" s="24">
        <f>IF(COUNTA(A84:K84)=0,"",IF(OR(H84="",K84="",K84=0),"",IFERROR(H84/K84,"")))</f>
        <v/>
      </c>
      <c r="O84" s="25">
        <f>IF(COUNTA(A84:K84)=0,"",IF(A84="","Review: record ID missing",IF(B84="","Review: date missing",IF(C84="","Review: channel missing",IF(F84="","Review: status missing",IF(COUNTIF($A$5:$A$104,A84)&gt;1,"Review: duplicate record ID",IF(OR(B84&lt;Assumptions!$B$5,B84&gt;Assumptions!$B$6),"Review: outside planning year",IF(AND(H84&lt;&gt;"",G84&lt;&gt;"",H84&gt;G84),"Review: actual over plan",IF(AND(H84&gt;0,I84=0),"Review: leads missing or zero",IF(AND(C84&lt;&gt;"",SUMIFS($H$5:$H$104,$C$5:$C$104,C84,$B$5:$B$104,"&gt;="&amp;Assumptions!$B$5,$B$5:$B$104,"&lt;="&amp;Assumptions!$B$6)&gt;IFERROR(VLOOKUP(C84,Assumptions!$A$10:$C$17,2,FALSE),1E+99)),"Review: channel limit",IF(AND(M84&lt;&gt;"",IFERROR(VLOOKUP(C84,Assumptions!$A$10:$C$17,3,FALSE),0)&gt;0,M84&gt;IFERROR(VLOOKUP(C84,Assumptions!$A$10:$C$17,3,FALSE),1E+99)),"Review: cost per lead","No alert")))))))))))</f>
        <v/>
      </c>
      <c r="P84" s="19" t="n"/>
    </row>
    <row r="85">
      <c r="A85" s="17" t="n"/>
      <c r="B85" s="30" t="n"/>
      <c r="C85" s="17" t="n"/>
      <c r="D85" s="19" t="n"/>
      <c r="E85" s="17" t="n"/>
      <c r="F85" s="17" t="n"/>
      <c r="G85" s="20" t="n"/>
      <c r="H85" s="20" t="n"/>
      <c r="I85" s="21" t="n"/>
      <c r="J85" s="21" t="n"/>
      <c r="K85" s="21" t="n"/>
      <c r="L85" s="22">
        <f>IF(COUNTA(A85:K85)=0,"",IF(OR(G85="",H85=""),"",IFERROR(G85-H85,"")))</f>
        <v/>
      </c>
      <c r="M85" s="22">
        <f>IF(COUNTA(A85:K85)=0,"",IF(OR(H85="",I85="",I85=0),"",IFERROR(H85/I85,"")))</f>
        <v/>
      </c>
      <c r="N85" s="22">
        <f>IF(COUNTA(A85:K85)=0,"",IF(OR(H85="",K85="",K85=0),"",IFERROR(H85/K85,"")))</f>
        <v/>
      </c>
      <c r="O85" s="23">
        <f>IF(COUNTA(A85:K85)=0,"",IF(A85="","Review: record ID missing",IF(B85="","Review: date missing",IF(C85="","Review: channel missing",IF(F85="","Review: status missing",IF(COUNTIF($A$5:$A$104,A85)&gt;1,"Review: duplicate record ID",IF(OR(B85&lt;Assumptions!$B$5,B85&gt;Assumptions!$B$6),"Review: outside planning year",IF(AND(H85&lt;&gt;"",G85&lt;&gt;"",H85&gt;G85),"Review: actual over plan",IF(AND(H85&gt;0,I85=0),"Review: leads missing or zero",IF(AND(C85&lt;&gt;"",SUMIFS($H$5:$H$104,$C$5:$C$104,C85,$B$5:$B$104,"&gt;="&amp;Assumptions!$B$5,$B$5:$B$104,"&lt;="&amp;Assumptions!$B$6)&gt;IFERROR(VLOOKUP(C85,Assumptions!$A$10:$C$17,2,FALSE),1E+99)),"Review: channel limit",IF(AND(M85&lt;&gt;"",IFERROR(VLOOKUP(C85,Assumptions!$A$10:$C$17,3,FALSE),0)&gt;0,M85&gt;IFERROR(VLOOKUP(C85,Assumptions!$A$10:$C$17,3,FALSE),1E+99)),"Review: cost per lead","No alert")))))))))))</f>
        <v/>
      </c>
      <c r="P85" s="19" t="n"/>
    </row>
    <row r="86">
      <c r="A86" s="17" t="n"/>
      <c r="B86" s="30" t="n"/>
      <c r="C86" s="17" t="n"/>
      <c r="D86" s="19" t="n"/>
      <c r="E86" s="17" t="n"/>
      <c r="F86" s="17" t="n"/>
      <c r="G86" s="20" t="n"/>
      <c r="H86" s="20" t="n"/>
      <c r="I86" s="21" t="n"/>
      <c r="J86" s="21" t="n"/>
      <c r="K86" s="21" t="n"/>
      <c r="L86" s="24">
        <f>IF(COUNTA(A86:K86)=0,"",IF(OR(G86="",H86=""),"",IFERROR(G86-H86,"")))</f>
        <v/>
      </c>
      <c r="M86" s="24">
        <f>IF(COUNTA(A86:K86)=0,"",IF(OR(H86="",I86="",I86=0),"",IFERROR(H86/I86,"")))</f>
        <v/>
      </c>
      <c r="N86" s="24">
        <f>IF(COUNTA(A86:K86)=0,"",IF(OR(H86="",K86="",K86=0),"",IFERROR(H86/K86,"")))</f>
        <v/>
      </c>
      <c r="O86" s="25">
        <f>IF(COUNTA(A86:K86)=0,"",IF(A86="","Review: record ID missing",IF(B86="","Review: date missing",IF(C86="","Review: channel missing",IF(F86="","Review: status missing",IF(COUNTIF($A$5:$A$104,A86)&gt;1,"Review: duplicate record ID",IF(OR(B86&lt;Assumptions!$B$5,B86&gt;Assumptions!$B$6),"Review: outside planning year",IF(AND(H86&lt;&gt;"",G86&lt;&gt;"",H86&gt;G86),"Review: actual over plan",IF(AND(H86&gt;0,I86=0),"Review: leads missing or zero",IF(AND(C86&lt;&gt;"",SUMIFS($H$5:$H$104,$C$5:$C$104,C86,$B$5:$B$104,"&gt;="&amp;Assumptions!$B$5,$B$5:$B$104,"&lt;="&amp;Assumptions!$B$6)&gt;IFERROR(VLOOKUP(C86,Assumptions!$A$10:$C$17,2,FALSE),1E+99)),"Review: channel limit",IF(AND(M86&lt;&gt;"",IFERROR(VLOOKUP(C86,Assumptions!$A$10:$C$17,3,FALSE),0)&gt;0,M86&gt;IFERROR(VLOOKUP(C86,Assumptions!$A$10:$C$17,3,FALSE),1E+99)),"Review: cost per lead","No alert")))))))))))</f>
        <v/>
      </c>
      <c r="P86" s="19" t="n"/>
    </row>
    <row r="87">
      <c r="A87" s="17" t="n"/>
      <c r="B87" s="30" t="n"/>
      <c r="C87" s="17" t="n"/>
      <c r="D87" s="19" t="n"/>
      <c r="E87" s="17" t="n"/>
      <c r="F87" s="17" t="n"/>
      <c r="G87" s="20" t="n"/>
      <c r="H87" s="20" t="n"/>
      <c r="I87" s="21" t="n"/>
      <c r="J87" s="21" t="n"/>
      <c r="K87" s="21" t="n"/>
      <c r="L87" s="22">
        <f>IF(COUNTA(A87:K87)=0,"",IF(OR(G87="",H87=""),"",IFERROR(G87-H87,"")))</f>
        <v/>
      </c>
      <c r="M87" s="22">
        <f>IF(COUNTA(A87:K87)=0,"",IF(OR(H87="",I87="",I87=0),"",IFERROR(H87/I87,"")))</f>
        <v/>
      </c>
      <c r="N87" s="22">
        <f>IF(COUNTA(A87:K87)=0,"",IF(OR(H87="",K87="",K87=0),"",IFERROR(H87/K87,"")))</f>
        <v/>
      </c>
      <c r="O87" s="23">
        <f>IF(COUNTA(A87:K87)=0,"",IF(A87="","Review: record ID missing",IF(B87="","Review: date missing",IF(C87="","Review: channel missing",IF(F87="","Review: status missing",IF(COUNTIF($A$5:$A$104,A87)&gt;1,"Review: duplicate record ID",IF(OR(B87&lt;Assumptions!$B$5,B87&gt;Assumptions!$B$6),"Review: outside planning year",IF(AND(H87&lt;&gt;"",G87&lt;&gt;"",H87&gt;G87),"Review: actual over plan",IF(AND(H87&gt;0,I87=0),"Review: leads missing or zero",IF(AND(C87&lt;&gt;"",SUMIFS($H$5:$H$104,$C$5:$C$104,C87,$B$5:$B$104,"&gt;="&amp;Assumptions!$B$5,$B$5:$B$104,"&lt;="&amp;Assumptions!$B$6)&gt;IFERROR(VLOOKUP(C87,Assumptions!$A$10:$C$17,2,FALSE),1E+99)),"Review: channel limit",IF(AND(M87&lt;&gt;"",IFERROR(VLOOKUP(C87,Assumptions!$A$10:$C$17,3,FALSE),0)&gt;0,M87&gt;IFERROR(VLOOKUP(C87,Assumptions!$A$10:$C$17,3,FALSE),1E+99)),"Review: cost per lead","No alert")))))))))))</f>
        <v/>
      </c>
      <c r="P87" s="19" t="n"/>
    </row>
    <row r="88">
      <c r="A88" s="17" t="n"/>
      <c r="B88" s="30" t="n"/>
      <c r="C88" s="17" t="n"/>
      <c r="D88" s="19" t="n"/>
      <c r="E88" s="17" t="n"/>
      <c r="F88" s="17" t="n"/>
      <c r="G88" s="20" t="n"/>
      <c r="H88" s="20" t="n"/>
      <c r="I88" s="21" t="n"/>
      <c r="J88" s="21" t="n"/>
      <c r="K88" s="21" t="n"/>
      <c r="L88" s="24">
        <f>IF(COUNTA(A88:K88)=0,"",IF(OR(G88="",H88=""),"",IFERROR(G88-H88,"")))</f>
        <v/>
      </c>
      <c r="M88" s="24">
        <f>IF(COUNTA(A88:K88)=0,"",IF(OR(H88="",I88="",I88=0),"",IFERROR(H88/I88,"")))</f>
        <v/>
      </c>
      <c r="N88" s="24">
        <f>IF(COUNTA(A88:K88)=0,"",IF(OR(H88="",K88="",K88=0),"",IFERROR(H88/K88,"")))</f>
        <v/>
      </c>
      <c r="O88" s="25">
        <f>IF(COUNTA(A88:K88)=0,"",IF(A88="","Review: record ID missing",IF(B88="","Review: date missing",IF(C88="","Review: channel missing",IF(F88="","Review: status missing",IF(COUNTIF($A$5:$A$104,A88)&gt;1,"Review: duplicate record ID",IF(OR(B88&lt;Assumptions!$B$5,B88&gt;Assumptions!$B$6),"Review: outside planning year",IF(AND(H88&lt;&gt;"",G88&lt;&gt;"",H88&gt;G88),"Review: actual over plan",IF(AND(H88&gt;0,I88=0),"Review: leads missing or zero",IF(AND(C88&lt;&gt;"",SUMIFS($H$5:$H$104,$C$5:$C$104,C88,$B$5:$B$104,"&gt;="&amp;Assumptions!$B$5,$B$5:$B$104,"&lt;="&amp;Assumptions!$B$6)&gt;IFERROR(VLOOKUP(C88,Assumptions!$A$10:$C$17,2,FALSE),1E+99)),"Review: channel limit",IF(AND(M88&lt;&gt;"",IFERROR(VLOOKUP(C88,Assumptions!$A$10:$C$17,3,FALSE),0)&gt;0,M88&gt;IFERROR(VLOOKUP(C88,Assumptions!$A$10:$C$17,3,FALSE),1E+99)),"Review: cost per lead","No alert")))))))))))</f>
        <v/>
      </c>
      <c r="P88" s="19" t="n"/>
    </row>
    <row r="89">
      <c r="A89" s="17" t="n"/>
      <c r="B89" s="30" t="n"/>
      <c r="C89" s="17" t="n"/>
      <c r="D89" s="19" t="n"/>
      <c r="E89" s="17" t="n"/>
      <c r="F89" s="17" t="n"/>
      <c r="G89" s="20" t="n"/>
      <c r="H89" s="20" t="n"/>
      <c r="I89" s="21" t="n"/>
      <c r="J89" s="21" t="n"/>
      <c r="K89" s="21" t="n"/>
      <c r="L89" s="22">
        <f>IF(COUNTA(A89:K89)=0,"",IF(OR(G89="",H89=""),"",IFERROR(G89-H89,"")))</f>
        <v/>
      </c>
      <c r="M89" s="22">
        <f>IF(COUNTA(A89:K89)=0,"",IF(OR(H89="",I89="",I89=0),"",IFERROR(H89/I89,"")))</f>
        <v/>
      </c>
      <c r="N89" s="22">
        <f>IF(COUNTA(A89:K89)=0,"",IF(OR(H89="",K89="",K89=0),"",IFERROR(H89/K89,"")))</f>
        <v/>
      </c>
      <c r="O89" s="23">
        <f>IF(COUNTA(A89:K89)=0,"",IF(A89="","Review: record ID missing",IF(B89="","Review: date missing",IF(C89="","Review: channel missing",IF(F89="","Review: status missing",IF(COUNTIF($A$5:$A$104,A89)&gt;1,"Review: duplicate record ID",IF(OR(B89&lt;Assumptions!$B$5,B89&gt;Assumptions!$B$6),"Review: outside planning year",IF(AND(H89&lt;&gt;"",G89&lt;&gt;"",H89&gt;G89),"Review: actual over plan",IF(AND(H89&gt;0,I89=0),"Review: leads missing or zero",IF(AND(C89&lt;&gt;"",SUMIFS($H$5:$H$104,$C$5:$C$104,C89,$B$5:$B$104,"&gt;="&amp;Assumptions!$B$5,$B$5:$B$104,"&lt;="&amp;Assumptions!$B$6)&gt;IFERROR(VLOOKUP(C89,Assumptions!$A$10:$C$17,2,FALSE),1E+99)),"Review: channel limit",IF(AND(M89&lt;&gt;"",IFERROR(VLOOKUP(C89,Assumptions!$A$10:$C$17,3,FALSE),0)&gt;0,M89&gt;IFERROR(VLOOKUP(C89,Assumptions!$A$10:$C$17,3,FALSE),1E+99)),"Review: cost per lead","No alert")))))))))))</f>
        <v/>
      </c>
      <c r="P89" s="19" t="n"/>
    </row>
    <row r="90">
      <c r="A90" s="17" t="n"/>
      <c r="B90" s="30" t="n"/>
      <c r="C90" s="17" t="n"/>
      <c r="D90" s="19" t="n"/>
      <c r="E90" s="17" t="n"/>
      <c r="F90" s="17" t="n"/>
      <c r="G90" s="20" t="n"/>
      <c r="H90" s="20" t="n"/>
      <c r="I90" s="21" t="n"/>
      <c r="J90" s="21" t="n"/>
      <c r="K90" s="21" t="n"/>
      <c r="L90" s="24">
        <f>IF(COUNTA(A90:K90)=0,"",IF(OR(G90="",H90=""),"",IFERROR(G90-H90,"")))</f>
        <v/>
      </c>
      <c r="M90" s="24">
        <f>IF(COUNTA(A90:K90)=0,"",IF(OR(H90="",I90="",I90=0),"",IFERROR(H90/I90,"")))</f>
        <v/>
      </c>
      <c r="N90" s="24">
        <f>IF(COUNTA(A90:K90)=0,"",IF(OR(H90="",K90="",K90=0),"",IFERROR(H90/K90,"")))</f>
        <v/>
      </c>
      <c r="O90" s="25">
        <f>IF(COUNTA(A90:K90)=0,"",IF(A90="","Review: record ID missing",IF(B90="","Review: date missing",IF(C90="","Review: channel missing",IF(F90="","Review: status missing",IF(COUNTIF($A$5:$A$104,A90)&gt;1,"Review: duplicate record ID",IF(OR(B90&lt;Assumptions!$B$5,B90&gt;Assumptions!$B$6),"Review: outside planning year",IF(AND(H90&lt;&gt;"",G90&lt;&gt;"",H90&gt;G90),"Review: actual over plan",IF(AND(H90&gt;0,I90=0),"Review: leads missing or zero",IF(AND(C90&lt;&gt;"",SUMIFS($H$5:$H$104,$C$5:$C$104,C90,$B$5:$B$104,"&gt;="&amp;Assumptions!$B$5,$B$5:$B$104,"&lt;="&amp;Assumptions!$B$6)&gt;IFERROR(VLOOKUP(C90,Assumptions!$A$10:$C$17,2,FALSE),1E+99)),"Review: channel limit",IF(AND(M90&lt;&gt;"",IFERROR(VLOOKUP(C90,Assumptions!$A$10:$C$17,3,FALSE),0)&gt;0,M90&gt;IFERROR(VLOOKUP(C90,Assumptions!$A$10:$C$17,3,FALSE),1E+99)),"Review: cost per lead","No alert")))))))))))</f>
        <v/>
      </c>
      <c r="P90" s="19" t="n"/>
    </row>
    <row r="91">
      <c r="A91" s="17" t="n"/>
      <c r="B91" s="30" t="n"/>
      <c r="C91" s="17" t="n"/>
      <c r="D91" s="19" t="n"/>
      <c r="E91" s="17" t="n"/>
      <c r="F91" s="17" t="n"/>
      <c r="G91" s="20" t="n"/>
      <c r="H91" s="20" t="n"/>
      <c r="I91" s="21" t="n"/>
      <c r="J91" s="21" t="n"/>
      <c r="K91" s="21" t="n"/>
      <c r="L91" s="22">
        <f>IF(COUNTA(A91:K91)=0,"",IF(OR(G91="",H91=""),"",IFERROR(G91-H91,"")))</f>
        <v/>
      </c>
      <c r="M91" s="22">
        <f>IF(COUNTA(A91:K91)=0,"",IF(OR(H91="",I91="",I91=0),"",IFERROR(H91/I91,"")))</f>
        <v/>
      </c>
      <c r="N91" s="22">
        <f>IF(COUNTA(A91:K91)=0,"",IF(OR(H91="",K91="",K91=0),"",IFERROR(H91/K91,"")))</f>
        <v/>
      </c>
      <c r="O91" s="23">
        <f>IF(COUNTA(A91:K91)=0,"",IF(A91="","Review: record ID missing",IF(B91="","Review: date missing",IF(C91="","Review: channel missing",IF(F91="","Review: status missing",IF(COUNTIF($A$5:$A$104,A91)&gt;1,"Review: duplicate record ID",IF(OR(B91&lt;Assumptions!$B$5,B91&gt;Assumptions!$B$6),"Review: outside planning year",IF(AND(H91&lt;&gt;"",G91&lt;&gt;"",H91&gt;G91),"Review: actual over plan",IF(AND(H91&gt;0,I91=0),"Review: leads missing or zero",IF(AND(C91&lt;&gt;"",SUMIFS($H$5:$H$104,$C$5:$C$104,C91,$B$5:$B$104,"&gt;="&amp;Assumptions!$B$5,$B$5:$B$104,"&lt;="&amp;Assumptions!$B$6)&gt;IFERROR(VLOOKUP(C91,Assumptions!$A$10:$C$17,2,FALSE),1E+99)),"Review: channel limit",IF(AND(M91&lt;&gt;"",IFERROR(VLOOKUP(C91,Assumptions!$A$10:$C$17,3,FALSE),0)&gt;0,M91&gt;IFERROR(VLOOKUP(C91,Assumptions!$A$10:$C$17,3,FALSE),1E+99)),"Review: cost per lead","No alert")))))))))))</f>
        <v/>
      </c>
      <c r="P91" s="19" t="n"/>
    </row>
    <row r="92">
      <c r="A92" s="17" t="n"/>
      <c r="B92" s="30" t="n"/>
      <c r="C92" s="17" t="n"/>
      <c r="D92" s="19" t="n"/>
      <c r="E92" s="17" t="n"/>
      <c r="F92" s="17" t="n"/>
      <c r="G92" s="20" t="n"/>
      <c r="H92" s="20" t="n"/>
      <c r="I92" s="21" t="n"/>
      <c r="J92" s="21" t="n"/>
      <c r="K92" s="21" t="n"/>
      <c r="L92" s="24">
        <f>IF(COUNTA(A92:K92)=0,"",IF(OR(G92="",H92=""),"",IFERROR(G92-H92,"")))</f>
        <v/>
      </c>
      <c r="M92" s="24">
        <f>IF(COUNTA(A92:K92)=0,"",IF(OR(H92="",I92="",I92=0),"",IFERROR(H92/I92,"")))</f>
        <v/>
      </c>
      <c r="N92" s="24">
        <f>IF(COUNTA(A92:K92)=0,"",IF(OR(H92="",K92="",K92=0),"",IFERROR(H92/K92,"")))</f>
        <v/>
      </c>
      <c r="O92" s="25">
        <f>IF(COUNTA(A92:K92)=0,"",IF(A92="","Review: record ID missing",IF(B92="","Review: date missing",IF(C92="","Review: channel missing",IF(F92="","Review: status missing",IF(COUNTIF($A$5:$A$104,A92)&gt;1,"Review: duplicate record ID",IF(OR(B92&lt;Assumptions!$B$5,B92&gt;Assumptions!$B$6),"Review: outside planning year",IF(AND(H92&lt;&gt;"",G92&lt;&gt;"",H92&gt;G92),"Review: actual over plan",IF(AND(H92&gt;0,I92=0),"Review: leads missing or zero",IF(AND(C92&lt;&gt;"",SUMIFS($H$5:$H$104,$C$5:$C$104,C92,$B$5:$B$104,"&gt;="&amp;Assumptions!$B$5,$B$5:$B$104,"&lt;="&amp;Assumptions!$B$6)&gt;IFERROR(VLOOKUP(C92,Assumptions!$A$10:$C$17,2,FALSE),1E+99)),"Review: channel limit",IF(AND(M92&lt;&gt;"",IFERROR(VLOOKUP(C92,Assumptions!$A$10:$C$17,3,FALSE),0)&gt;0,M92&gt;IFERROR(VLOOKUP(C92,Assumptions!$A$10:$C$17,3,FALSE),1E+99)),"Review: cost per lead","No alert")))))))))))</f>
        <v/>
      </c>
      <c r="P92" s="19" t="n"/>
    </row>
    <row r="93">
      <c r="A93" s="17" t="n"/>
      <c r="B93" s="30" t="n"/>
      <c r="C93" s="17" t="n"/>
      <c r="D93" s="19" t="n"/>
      <c r="E93" s="17" t="n"/>
      <c r="F93" s="17" t="n"/>
      <c r="G93" s="20" t="n"/>
      <c r="H93" s="20" t="n"/>
      <c r="I93" s="21" t="n"/>
      <c r="J93" s="21" t="n"/>
      <c r="K93" s="21" t="n"/>
      <c r="L93" s="22">
        <f>IF(COUNTA(A93:K93)=0,"",IF(OR(G93="",H93=""),"",IFERROR(G93-H93,"")))</f>
        <v/>
      </c>
      <c r="M93" s="22">
        <f>IF(COUNTA(A93:K93)=0,"",IF(OR(H93="",I93="",I93=0),"",IFERROR(H93/I93,"")))</f>
        <v/>
      </c>
      <c r="N93" s="22">
        <f>IF(COUNTA(A93:K93)=0,"",IF(OR(H93="",K93="",K93=0),"",IFERROR(H93/K93,"")))</f>
        <v/>
      </c>
      <c r="O93" s="23">
        <f>IF(COUNTA(A93:K93)=0,"",IF(A93="","Review: record ID missing",IF(B93="","Review: date missing",IF(C93="","Review: channel missing",IF(F93="","Review: status missing",IF(COUNTIF($A$5:$A$104,A93)&gt;1,"Review: duplicate record ID",IF(OR(B93&lt;Assumptions!$B$5,B93&gt;Assumptions!$B$6),"Review: outside planning year",IF(AND(H93&lt;&gt;"",G93&lt;&gt;"",H93&gt;G93),"Review: actual over plan",IF(AND(H93&gt;0,I93=0),"Review: leads missing or zero",IF(AND(C93&lt;&gt;"",SUMIFS($H$5:$H$104,$C$5:$C$104,C93,$B$5:$B$104,"&gt;="&amp;Assumptions!$B$5,$B$5:$B$104,"&lt;="&amp;Assumptions!$B$6)&gt;IFERROR(VLOOKUP(C93,Assumptions!$A$10:$C$17,2,FALSE),1E+99)),"Review: channel limit",IF(AND(M93&lt;&gt;"",IFERROR(VLOOKUP(C93,Assumptions!$A$10:$C$17,3,FALSE),0)&gt;0,M93&gt;IFERROR(VLOOKUP(C93,Assumptions!$A$10:$C$17,3,FALSE),1E+99)),"Review: cost per lead","No alert")))))))))))</f>
        <v/>
      </c>
      <c r="P93" s="19" t="n"/>
    </row>
    <row r="94">
      <c r="A94" s="17" t="n"/>
      <c r="B94" s="30" t="n"/>
      <c r="C94" s="17" t="n"/>
      <c r="D94" s="19" t="n"/>
      <c r="E94" s="17" t="n"/>
      <c r="F94" s="17" t="n"/>
      <c r="G94" s="20" t="n"/>
      <c r="H94" s="20" t="n"/>
      <c r="I94" s="21" t="n"/>
      <c r="J94" s="21" t="n"/>
      <c r="K94" s="21" t="n"/>
      <c r="L94" s="24">
        <f>IF(COUNTA(A94:K94)=0,"",IF(OR(G94="",H94=""),"",IFERROR(G94-H94,"")))</f>
        <v/>
      </c>
      <c r="M94" s="24">
        <f>IF(COUNTA(A94:K94)=0,"",IF(OR(H94="",I94="",I94=0),"",IFERROR(H94/I94,"")))</f>
        <v/>
      </c>
      <c r="N94" s="24">
        <f>IF(COUNTA(A94:K94)=0,"",IF(OR(H94="",K94="",K94=0),"",IFERROR(H94/K94,"")))</f>
        <v/>
      </c>
      <c r="O94" s="25">
        <f>IF(COUNTA(A94:K94)=0,"",IF(A94="","Review: record ID missing",IF(B94="","Review: date missing",IF(C94="","Review: channel missing",IF(F94="","Review: status missing",IF(COUNTIF($A$5:$A$104,A94)&gt;1,"Review: duplicate record ID",IF(OR(B94&lt;Assumptions!$B$5,B94&gt;Assumptions!$B$6),"Review: outside planning year",IF(AND(H94&lt;&gt;"",G94&lt;&gt;"",H94&gt;G94),"Review: actual over plan",IF(AND(H94&gt;0,I94=0),"Review: leads missing or zero",IF(AND(C94&lt;&gt;"",SUMIFS($H$5:$H$104,$C$5:$C$104,C94,$B$5:$B$104,"&gt;="&amp;Assumptions!$B$5,$B$5:$B$104,"&lt;="&amp;Assumptions!$B$6)&gt;IFERROR(VLOOKUP(C94,Assumptions!$A$10:$C$17,2,FALSE),1E+99)),"Review: channel limit",IF(AND(M94&lt;&gt;"",IFERROR(VLOOKUP(C94,Assumptions!$A$10:$C$17,3,FALSE),0)&gt;0,M94&gt;IFERROR(VLOOKUP(C94,Assumptions!$A$10:$C$17,3,FALSE),1E+99)),"Review: cost per lead","No alert")))))))))))</f>
        <v/>
      </c>
      <c r="P94" s="19" t="n"/>
    </row>
    <row r="95">
      <c r="A95" s="17" t="n"/>
      <c r="B95" s="30" t="n"/>
      <c r="C95" s="17" t="n"/>
      <c r="D95" s="19" t="n"/>
      <c r="E95" s="17" t="n"/>
      <c r="F95" s="17" t="n"/>
      <c r="G95" s="20" t="n"/>
      <c r="H95" s="20" t="n"/>
      <c r="I95" s="21" t="n"/>
      <c r="J95" s="21" t="n"/>
      <c r="K95" s="21" t="n"/>
      <c r="L95" s="22">
        <f>IF(COUNTA(A95:K95)=0,"",IF(OR(G95="",H95=""),"",IFERROR(G95-H95,"")))</f>
        <v/>
      </c>
      <c r="M95" s="22">
        <f>IF(COUNTA(A95:K95)=0,"",IF(OR(H95="",I95="",I95=0),"",IFERROR(H95/I95,"")))</f>
        <v/>
      </c>
      <c r="N95" s="22">
        <f>IF(COUNTA(A95:K95)=0,"",IF(OR(H95="",K95="",K95=0),"",IFERROR(H95/K95,"")))</f>
        <v/>
      </c>
      <c r="O95" s="23">
        <f>IF(COUNTA(A95:K95)=0,"",IF(A95="","Review: record ID missing",IF(B95="","Review: date missing",IF(C95="","Review: channel missing",IF(F95="","Review: status missing",IF(COUNTIF($A$5:$A$104,A95)&gt;1,"Review: duplicate record ID",IF(OR(B95&lt;Assumptions!$B$5,B95&gt;Assumptions!$B$6),"Review: outside planning year",IF(AND(H95&lt;&gt;"",G95&lt;&gt;"",H95&gt;G95),"Review: actual over plan",IF(AND(H95&gt;0,I95=0),"Review: leads missing or zero",IF(AND(C95&lt;&gt;"",SUMIFS($H$5:$H$104,$C$5:$C$104,C95,$B$5:$B$104,"&gt;="&amp;Assumptions!$B$5,$B$5:$B$104,"&lt;="&amp;Assumptions!$B$6)&gt;IFERROR(VLOOKUP(C95,Assumptions!$A$10:$C$17,2,FALSE),1E+99)),"Review: channel limit",IF(AND(M95&lt;&gt;"",IFERROR(VLOOKUP(C95,Assumptions!$A$10:$C$17,3,FALSE),0)&gt;0,M95&gt;IFERROR(VLOOKUP(C95,Assumptions!$A$10:$C$17,3,FALSE),1E+99)),"Review: cost per lead","No alert")))))))))))</f>
        <v/>
      </c>
      <c r="P95" s="19" t="n"/>
    </row>
    <row r="96">
      <c r="A96" s="17" t="n"/>
      <c r="B96" s="30" t="n"/>
      <c r="C96" s="17" t="n"/>
      <c r="D96" s="19" t="n"/>
      <c r="E96" s="17" t="n"/>
      <c r="F96" s="17" t="n"/>
      <c r="G96" s="20" t="n"/>
      <c r="H96" s="20" t="n"/>
      <c r="I96" s="21" t="n"/>
      <c r="J96" s="21" t="n"/>
      <c r="K96" s="21" t="n"/>
      <c r="L96" s="24">
        <f>IF(COUNTA(A96:K96)=0,"",IF(OR(G96="",H96=""),"",IFERROR(G96-H96,"")))</f>
        <v/>
      </c>
      <c r="M96" s="24">
        <f>IF(COUNTA(A96:K96)=0,"",IF(OR(H96="",I96="",I96=0),"",IFERROR(H96/I96,"")))</f>
        <v/>
      </c>
      <c r="N96" s="24">
        <f>IF(COUNTA(A96:K96)=0,"",IF(OR(H96="",K96="",K96=0),"",IFERROR(H96/K96,"")))</f>
        <v/>
      </c>
      <c r="O96" s="25">
        <f>IF(COUNTA(A96:K96)=0,"",IF(A96="","Review: record ID missing",IF(B96="","Review: date missing",IF(C96="","Review: channel missing",IF(F96="","Review: status missing",IF(COUNTIF($A$5:$A$104,A96)&gt;1,"Review: duplicate record ID",IF(OR(B96&lt;Assumptions!$B$5,B96&gt;Assumptions!$B$6),"Review: outside planning year",IF(AND(H96&lt;&gt;"",G96&lt;&gt;"",H96&gt;G96),"Review: actual over plan",IF(AND(H96&gt;0,I96=0),"Review: leads missing or zero",IF(AND(C96&lt;&gt;"",SUMIFS($H$5:$H$104,$C$5:$C$104,C96,$B$5:$B$104,"&gt;="&amp;Assumptions!$B$5,$B$5:$B$104,"&lt;="&amp;Assumptions!$B$6)&gt;IFERROR(VLOOKUP(C96,Assumptions!$A$10:$C$17,2,FALSE),1E+99)),"Review: channel limit",IF(AND(M96&lt;&gt;"",IFERROR(VLOOKUP(C96,Assumptions!$A$10:$C$17,3,FALSE),0)&gt;0,M96&gt;IFERROR(VLOOKUP(C96,Assumptions!$A$10:$C$17,3,FALSE),1E+99)),"Review: cost per lead","No alert")))))))))))</f>
        <v/>
      </c>
      <c r="P96" s="19" t="n"/>
    </row>
    <row r="97">
      <c r="A97" s="17" t="n"/>
      <c r="B97" s="30" t="n"/>
      <c r="C97" s="17" t="n"/>
      <c r="D97" s="19" t="n"/>
      <c r="E97" s="17" t="n"/>
      <c r="F97" s="17" t="n"/>
      <c r="G97" s="20" t="n"/>
      <c r="H97" s="20" t="n"/>
      <c r="I97" s="21" t="n"/>
      <c r="J97" s="21" t="n"/>
      <c r="K97" s="21" t="n"/>
      <c r="L97" s="22">
        <f>IF(COUNTA(A97:K97)=0,"",IF(OR(G97="",H97=""),"",IFERROR(G97-H97,"")))</f>
        <v/>
      </c>
      <c r="M97" s="22">
        <f>IF(COUNTA(A97:K97)=0,"",IF(OR(H97="",I97="",I97=0),"",IFERROR(H97/I97,"")))</f>
        <v/>
      </c>
      <c r="N97" s="22">
        <f>IF(COUNTA(A97:K97)=0,"",IF(OR(H97="",K97="",K97=0),"",IFERROR(H97/K97,"")))</f>
        <v/>
      </c>
      <c r="O97" s="23">
        <f>IF(COUNTA(A97:K97)=0,"",IF(A97="","Review: record ID missing",IF(B97="","Review: date missing",IF(C97="","Review: channel missing",IF(F97="","Review: status missing",IF(COUNTIF($A$5:$A$104,A97)&gt;1,"Review: duplicate record ID",IF(OR(B97&lt;Assumptions!$B$5,B97&gt;Assumptions!$B$6),"Review: outside planning year",IF(AND(H97&lt;&gt;"",G97&lt;&gt;"",H97&gt;G97),"Review: actual over plan",IF(AND(H97&gt;0,I97=0),"Review: leads missing or zero",IF(AND(C97&lt;&gt;"",SUMIFS($H$5:$H$104,$C$5:$C$104,C97,$B$5:$B$104,"&gt;="&amp;Assumptions!$B$5,$B$5:$B$104,"&lt;="&amp;Assumptions!$B$6)&gt;IFERROR(VLOOKUP(C97,Assumptions!$A$10:$C$17,2,FALSE),1E+99)),"Review: channel limit",IF(AND(M97&lt;&gt;"",IFERROR(VLOOKUP(C97,Assumptions!$A$10:$C$17,3,FALSE),0)&gt;0,M97&gt;IFERROR(VLOOKUP(C97,Assumptions!$A$10:$C$17,3,FALSE),1E+99)),"Review: cost per lead","No alert")))))))))))</f>
        <v/>
      </c>
      <c r="P97" s="19" t="n"/>
    </row>
    <row r="98">
      <c r="A98" s="17" t="n"/>
      <c r="B98" s="30" t="n"/>
      <c r="C98" s="17" t="n"/>
      <c r="D98" s="19" t="n"/>
      <c r="E98" s="17" t="n"/>
      <c r="F98" s="17" t="n"/>
      <c r="G98" s="20" t="n"/>
      <c r="H98" s="20" t="n"/>
      <c r="I98" s="21" t="n"/>
      <c r="J98" s="21" t="n"/>
      <c r="K98" s="21" t="n"/>
      <c r="L98" s="24">
        <f>IF(COUNTA(A98:K98)=0,"",IF(OR(G98="",H98=""),"",IFERROR(G98-H98,"")))</f>
        <v/>
      </c>
      <c r="M98" s="24">
        <f>IF(COUNTA(A98:K98)=0,"",IF(OR(H98="",I98="",I98=0),"",IFERROR(H98/I98,"")))</f>
        <v/>
      </c>
      <c r="N98" s="24">
        <f>IF(COUNTA(A98:K98)=0,"",IF(OR(H98="",K98="",K98=0),"",IFERROR(H98/K98,"")))</f>
        <v/>
      </c>
      <c r="O98" s="25">
        <f>IF(COUNTA(A98:K98)=0,"",IF(A98="","Review: record ID missing",IF(B98="","Review: date missing",IF(C98="","Review: channel missing",IF(F98="","Review: status missing",IF(COUNTIF($A$5:$A$104,A98)&gt;1,"Review: duplicate record ID",IF(OR(B98&lt;Assumptions!$B$5,B98&gt;Assumptions!$B$6),"Review: outside planning year",IF(AND(H98&lt;&gt;"",G98&lt;&gt;"",H98&gt;G98),"Review: actual over plan",IF(AND(H98&gt;0,I98=0),"Review: leads missing or zero",IF(AND(C98&lt;&gt;"",SUMIFS($H$5:$H$104,$C$5:$C$104,C98,$B$5:$B$104,"&gt;="&amp;Assumptions!$B$5,$B$5:$B$104,"&lt;="&amp;Assumptions!$B$6)&gt;IFERROR(VLOOKUP(C98,Assumptions!$A$10:$C$17,2,FALSE),1E+99)),"Review: channel limit",IF(AND(M98&lt;&gt;"",IFERROR(VLOOKUP(C98,Assumptions!$A$10:$C$17,3,FALSE),0)&gt;0,M98&gt;IFERROR(VLOOKUP(C98,Assumptions!$A$10:$C$17,3,FALSE),1E+99)),"Review: cost per lead","No alert")))))))))))</f>
        <v/>
      </c>
      <c r="P98" s="19" t="n"/>
    </row>
    <row r="99">
      <c r="A99" s="17" t="n"/>
      <c r="B99" s="30" t="n"/>
      <c r="C99" s="17" t="n"/>
      <c r="D99" s="19" t="n"/>
      <c r="E99" s="17" t="n"/>
      <c r="F99" s="17" t="n"/>
      <c r="G99" s="20" t="n"/>
      <c r="H99" s="20" t="n"/>
      <c r="I99" s="21" t="n"/>
      <c r="J99" s="21" t="n"/>
      <c r="K99" s="21" t="n"/>
      <c r="L99" s="22">
        <f>IF(COUNTA(A99:K99)=0,"",IF(OR(G99="",H99=""),"",IFERROR(G99-H99,"")))</f>
        <v/>
      </c>
      <c r="M99" s="22">
        <f>IF(COUNTA(A99:K99)=0,"",IF(OR(H99="",I99="",I99=0),"",IFERROR(H99/I99,"")))</f>
        <v/>
      </c>
      <c r="N99" s="22">
        <f>IF(COUNTA(A99:K99)=0,"",IF(OR(H99="",K99="",K99=0),"",IFERROR(H99/K99,"")))</f>
        <v/>
      </c>
      <c r="O99" s="23">
        <f>IF(COUNTA(A99:K99)=0,"",IF(A99="","Review: record ID missing",IF(B99="","Review: date missing",IF(C99="","Review: channel missing",IF(F99="","Review: status missing",IF(COUNTIF($A$5:$A$104,A99)&gt;1,"Review: duplicate record ID",IF(OR(B99&lt;Assumptions!$B$5,B99&gt;Assumptions!$B$6),"Review: outside planning year",IF(AND(H99&lt;&gt;"",G99&lt;&gt;"",H99&gt;G99),"Review: actual over plan",IF(AND(H99&gt;0,I99=0),"Review: leads missing or zero",IF(AND(C99&lt;&gt;"",SUMIFS($H$5:$H$104,$C$5:$C$104,C99,$B$5:$B$104,"&gt;="&amp;Assumptions!$B$5,$B$5:$B$104,"&lt;="&amp;Assumptions!$B$6)&gt;IFERROR(VLOOKUP(C99,Assumptions!$A$10:$C$17,2,FALSE),1E+99)),"Review: channel limit",IF(AND(M99&lt;&gt;"",IFERROR(VLOOKUP(C99,Assumptions!$A$10:$C$17,3,FALSE),0)&gt;0,M99&gt;IFERROR(VLOOKUP(C99,Assumptions!$A$10:$C$17,3,FALSE),1E+99)),"Review: cost per lead","No alert")))))))))))</f>
        <v/>
      </c>
      <c r="P99" s="19" t="n"/>
    </row>
    <row r="100">
      <c r="A100" s="17" t="n"/>
      <c r="B100" s="30" t="n"/>
      <c r="C100" s="17" t="n"/>
      <c r="D100" s="19" t="n"/>
      <c r="E100" s="17" t="n"/>
      <c r="F100" s="17" t="n"/>
      <c r="G100" s="20" t="n"/>
      <c r="H100" s="20" t="n"/>
      <c r="I100" s="21" t="n"/>
      <c r="J100" s="21" t="n"/>
      <c r="K100" s="21" t="n"/>
      <c r="L100" s="24">
        <f>IF(COUNTA(A100:K100)=0,"",IF(OR(G100="",H100=""),"",IFERROR(G100-H100,"")))</f>
        <v/>
      </c>
      <c r="M100" s="24">
        <f>IF(COUNTA(A100:K100)=0,"",IF(OR(H100="",I100="",I100=0),"",IFERROR(H100/I100,"")))</f>
        <v/>
      </c>
      <c r="N100" s="24">
        <f>IF(COUNTA(A100:K100)=0,"",IF(OR(H100="",K100="",K100=0),"",IFERROR(H100/K100,"")))</f>
        <v/>
      </c>
      <c r="O100" s="25">
        <f>IF(COUNTA(A100:K100)=0,"",IF(A100="","Review: record ID missing",IF(B100="","Review: date missing",IF(C100="","Review: channel missing",IF(F100="","Review: status missing",IF(COUNTIF($A$5:$A$104,A100)&gt;1,"Review: duplicate record ID",IF(OR(B100&lt;Assumptions!$B$5,B100&gt;Assumptions!$B$6),"Review: outside planning year",IF(AND(H100&lt;&gt;"",G100&lt;&gt;"",H100&gt;G100),"Review: actual over plan",IF(AND(H100&gt;0,I100=0),"Review: leads missing or zero",IF(AND(C100&lt;&gt;"",SUMIFS($H$5:$H$104,$C$5:$C$104,C100,$B$5:$B$104,"&gt;="&amp;Assumptions!$B$5,$B$5:$B$104,"&lt;="&amp;Assumptions!$B$6)&gt;IFERROR(VLOOKUP(C100,Assumptions!$A$10:$C$17,2,FALSE),1E+99)),"Review: channel limit",IF(AND(M100&lt;&gt;"",IFERROR(VLOOKUP(C100,Assumptions!$A$10:$C$17,3,FALSE),0)&gt;0,M100&gt;IFERROR(VLOOKUP(C100,Assumptions!$A$10:$C$17,3,FALSE),1E+99)),"Review: cost per lead","No alert")))))))))))</f>
        <v/>
      </c>
      <c r="P100" s="19" t="n"/>
    </row>
    <row r="101">
      <c r="A101" s="17" t="n"/>
      <c r="B101" s="30" t="n"/>
      <c r="C101" s="17" t="n"/>
      <c r="D101" s="19" t="n"/>
      <c r="E101" s="17" t="n"/>
      <c r="F101" s="17" t="n"/>
      <c r="G101" s="20" t="n"/>
      <c r="H101" s="20" t="n"/>
      <c r="I101" s="21" t="n"/>
      <c r="J101" s="21" t="n"/>
      <c r="K101" s="21" t="n"/>
      <c r="L101" s="22">
        <f>IF(COUNTA(A101:K101)=0,"",IF(OR(G101="",H101=""),"",IFERROR(G101-H101,"")))</f>
        <v/>
      </c>
      <c r="M101" s="22">
        <f>IF(COUNTA(A101:K101)=0,"",IF(OR(H101="",I101="",I101=0),"",IFERROR(H101/I101,"")))</f>
        <v/>
      </c>
      <c r="N101" s="22">
        <f>IF(COUNTA(A101:K101)=0,"",IF(OR(H101="",K101="",K101=0),"",IFERROR(H101/K101,"")))</f>
        <v/>
      </c>
      <c r="O101" s="23">
        <f>IF(COUNTA(A101:K101)=0,"",IF(A101="","Review: record ID missing",IF(B101="","Review: date missing",IF(C101="","Review: channel missing",IF(F101="","Review: status missing",IF(COUNTIF($A$5:$A$104,A101)&gt;1,"Review: duplicate record ID",IF(OR(B101&lt;Assumptions!$B$5,B101&gt;Assumptions!$B$6),"Review: outside planning year",IF(AND(H101&lt;&gt;"",G101&lt;&gt;"",H101&gt;G101),"Review: actual over plan",IF(AND(H101&gt;0,I101=0),"Review: leads missing or zero",IF(AND(C101&lt;&gt;"",SUMIFS($H$5:$H$104,$C$5:$C$104,C101,$B$5:$B$104,"&gt;="&amp;Assumptions!$B$5,$B$5:$B$104,"&lt;="&amp;Assumptions!$B$6)&gt;IFERROR(VLOOKUP(C101,Assumptions!$A$10:$C$17,2,FALSE),1E+99)),"Review: channel limit",IF(AND(M101&lt;&gt;"",IFERROR(VLOOKUP(C101,Assumptions!$A$10:$C$17,3,FALSE),0)&gt;0,M101&gt;IFERROR(VLOOKUP(C101,Assumptions!$A$10:$C$17,3,FALSE),1E+99)),"Review: cost per lead","No alert")))))))))))</f>
        <v/>
      </c>
      <c r="P101" s="19" t="n"/>
    </row>
    <row r="102">
      <c r="A102" s="17" t="n"/>
      <c r="B102" s="30" t="n"/>
      <c r="C102" s="17" t="n"/>
      <c r="D102" s="19" t="n"/>
      <c r="E102" s="17" t="n"/>
      <c r="F102" s="17" t="n"/>
      <c r="G102" s="20" t="n"/>
      <c r="H102" s="20" t="n"/>
      <c r="I102" s="21" t="n"/>
      <c r="J102" s="21" t="n"/>
      <c r="K102" s="21" t="n"/>
      <c r="L102" s="24">
        <f>IF(COUNTA(A102:K102)=0,"",IF(OR(G102="",H102=""),"",IFERROR(G102-H102,"")))</f>
        <v/>
      </c>
      <c r="M102" s="24">
        <f>IF(COUNTA(A102:K102)=0,"",IF(OR(H102="",I102="",I102=0),"",IFERROR(H102/I102,"")))</f>
        <v/>
      </c>
      <c r="N102" s="24">
        <f>IF(COUNTA(A102:K102)=0,"",IF(OR(H102="",K102="",K102=0),"",IFERROR(H102/K102,"")))</f>
        <v/>
      </c>
      <c r="O102" s="25">
        <f>IF(COUNTA(A102:K102)=0,"",IF(A102="","Review: record ID missing",IF(B102="","Review: date missing",IF(C102="","Review: channel missing",IF(F102="","Review: status missing",IF(COUNTIF($A$5:$A$104,A102)&gt;1,"Review: duplicate record ID",IF(OR(B102&lt;Assumptions!$B$5,B102&gt;Assumptions!$B$6),"Review: outside planning year",IF(AND(H102&lt;&gt;"",G102&lt;&gt;"",H102&gt;G102),"Review: actual over plan",IF(AND(H102&gt;0,I102=0),"Review: leads missing or zero",IF(AND(C102&lt;&gt;"",SUMIFS($H$5:$H$104,$C$5:$C$104,C102,$B$5:$B$104,"&gt;="&amp;Assumptions!$B$5,$B$5:$B$104,"&lt;="&amp;Assumptions!$B$6)&gt;IFERROR(VLOOKUP(C102,Assumptions!$A$10:$C$17,2,FALSE),1E+99)),"Review: channel limit",IF(AND(M102&lt;&gt;"",IFERROR(VLOOKUP(C102,Assumptions!$A$10:$C$17,3,FALSE),0)&gt;0,M102&gt;IFERROR(VLOOKUP(C102,Assumptions!$A$10:$C$17,3,FALSE),1E+99)),"Review: cost per lead","No alert")))))))))))</f>
        <v/>
      </c>
      <c r="P102" s="19" t="n"/>
    </row>
    <row r="103">
      <c r="A103" s="17" t="n"/>
      <c r="B103" s="30" t="n"/>
      <c r="C103" s="17" t="n"/>
      <c r="D103" s="19" t="n"/>
      <c r="E103" s="17" t="n"/>
      <c r="F103" s="17" t="n"/>
      <c r="G103" s="20" t="n"/>
      <c r="H103" s="20" t="n"/>
      <c r="I103" s="21" t="n"/>
      <c r="J103" s="21" t="n"/>
      <c r="K103" s="21" t="n"/>
      <c r="L103" s="22">
        <f>IF(COUNTA(A103:K103)=0,"",IF(OR(G103="",H103=""),"",IFERROR(G103-H103,"")))</f>
        <v/>
      </c>
      <c r="M103" s="22">
        <f>IF(COUNTA(A103:K103)=0,"",IF(OR(H103="",I103="",I103=0),"",IFERROR(H103/I103,"")))</f>
        <v/>
      </c>
      <c r="N103" s="22">
        <f>IF(COUNTA(A103:K103)=0,"",IF(OR(H103="",K103="",K103=0),"",IFERROR(H103/K103,"")))</f>
        <v/>
      </c>
      <c r="O103" s="23">
        <f>IF(COUNTA(A103:K103)=0,"",IF(A103="","Review: record ID missing",IF(B103="","Review: date missing",IF(C103="","Review: channel missing",IF(F103="","Review: status missing",IF(COUNTIF($A$5:$A$104,A103)&gt;1,"Review: duplicate record ID",IF(OR(B103&lt;Assumptions!$B$5,B103&gt;Assumptions!$B$6),"Review: outside planning year",IF(AND(H103&lt;&gt;"",G103&lt;&gt;"",H103&gt;G103),"Review: actual over plan",IF(AND(H103&gt;0,I103=0),"Review: leads missing or zero",IF(AND(C103&lt;&gt;"",SUMIFS($H$5:$H$104,$C$5:$C$104,C103,$B$5:$B$104,"&gt;="&amp;Assumptions!$B$5,$B$5:$B$104,"&lt;="&amp;Assumptions!$B$6)&gt;IFERROR(VLOOKUP(C103,Assumptions!$A$10:$C$17,2,FALSE),1E+99)),"Review: channel limit",IF(AND(M103&lt;&gt;"",IFERROR(VLOOKUP(C103,Assumptions!$A$10:$C$17,3,FALSE),0)&gt;0,M103&gt;IFERROR(VLOOKUP(C103,Assumptions!$A$10:$C$17,3,FALSE),1E+99)),"Review: cost per lead","No alert")))))))))))</f>
        <v/>
      </c>
      <c r="P103" s="19" t="n"/>
    </row>
    <row r="104">
      <c r="A104" s="17" t="n"/>
      <c r="B104" s="30" t="n"/>
      <c r="C104" s="17" t="n"/>
      <c r="D104" s="19" t="n"/>
      <c r="E104" s="17" t="n"/>
      <c r="F104" s="17" t="n"/>
      <c r="G104" s="20" t="n"/>
      <c r="H104" s="20" t="n"/>
      <c r="I104" s="21" t="n"/>
      <c r="J104" s="21" t="n"/>
      <c r="K104" s="21" t="n"/>
      <c r="L104" s="24">
        <f>IF(COUNTA(A104:K104)=0,"",IF(OR(G104="",H104=""),"",IFERROR(G104-H104,"")))</f>
        <v/>
      </c>
      <c r="M104" s="24">
        <f>IF(COUNTA(A104:K104)=0,"",IF(OR(H104="",I104="",I104=0),"",IFERROR(H104/I104,"")))</f>
        <v/>
      </c>
      <c r="N104" s="24">
        <f>IF(COUNTA(A104:K104)=0,"",IF(OR(H104="",K104="",K104=0),"",IFERROR(H104/K104,"")))</f>
        <v/>
      </c>
      <c r="O104" s="25">
        <f>IF(COUNTA(A104:K104)=0,"",IF(A104="","Review: record ID missing",IF(B104="","Review: date missing",IF(C104="","Review: channel missing",IF(F104="","Review: status missing",IF(COUNTIF($A$5:$A$104,A104)&gt;1,"Review: duplicate record ID",IF(OR(B104&lt;Assumptions!$B$5,B104&gt;Assumptions!$B$6),"Review: outside planning year",IF(AND(H104&lt;&gt;"",G104&lt;&gt;"",H104&gt;G104),"Review: actual over plan",IF(AND(H104&gt;0,I104=0),"Review: leads missing or zero",IF(AND(C104&lt;&gt;"",SUMIFS($H$5:$H$104,$C$5:$C$104,C104,$B$5:$B$104,"&gt;="&amp;Assumptions!$B$5,$B$5:$B$104,"&lt;="&amp;Assumptions!$B$6)&gt;IFERROR(VLOOKUP(C104,Assumptions!$A$10:$C$17,2,FALSE),1E+99)),"Review: channel limit",IF(AND(M104&lt;&gt;"",IFERROR(VLOOKUP(C104,Assumptions!$A$10:$C$17,3,FALSE),0)&gt;0,M104&gt;IFERROR(VLOOKUP(C104,Assumptions!$A$10:$C$17,3,FALSE),1E+99)),"Review: cost per lead","No alert")))))))))))</f>
        <v/>
      </c>
      <c r="P104" s="19" t="n"/>
    </row>
  </sheetData>
  <autoFilter ref="A4:P104"/>
  <mergeCells count="1">
    <mergeCell ref="A1:P1"/>
  </mergeCells>
  <conditionalFormatting sqref="L5:L104">
    <cfRule type="expression" priority="1" dxfId="0">
      <formula>AND($L5&lt;&gt;"",$L5&lt;0)</formula>
    </cfRule>
  </conditionalFormatting>
  <conditionalFormatting sqref="O5:O104">
    <cfRule type="expression" priority="2" dxfId="0">
      <formula>LEFT($O5,7)="Review:"</formula>
    </cfRule>
    <cfRule type="expression" priority="3" dxfId="1">
      <formula>$O5="No alert"</formula>
    </cfRule>
  </conditionalFormatting>
  <dataValidations count="5">
    <dataValidation sqref="C5:C104" showDropDown="0" showInputMessage="1" showErrorMessage="1" allowBlank="0" errorTitle="Check channel" error="Choose a channel from the Assumptions sheet list." promptTitle="Marketing channel" prompt="Select an entered marketing channel." type="list">
      <formula1>INDIRECT("'Assumptions'!$A$10:$A$17")</formula1>
    </dataValidation>
    <dataValidation sqref="F5:F104" showDropDown="0" showInputMessage="1" showErrorMessage="1" allowBlank="0" errorTitle="Check status" error="Choose Planned, Active, Paused, Complete, or Canceled." promptTitle="Campaign status" prompt="Select the administrative campaign status." type="list">
      <formula1>"Planned,Active,Paused,Complete,Canceled"</formula1>
    </dataValidation>
    <dataValidation sqref="B5:B104" showDropDown="0" showInputMessage="1" showErrorMessage="1" allowBlank="0" errorTitle="Check date" error="Enter a date from 01/01/2000 through 12/31/2100." promptTitle="Spend date" prompt="Enter the spend date using MM/DD/YYYY." type="date" operator="between">
      <formula1>DATE(2000,1,1)</formula1>
      <formula2>DATE(2100,12,31)</formula2>
    </dataValidation>
    <dataValidation sqref="G5:H104" showDropDown="0" showInputMessage="1" showErrorMessage="1" allowBlank="0" errorTitle="Check amount" error="Enter a nonnegative amount no greater than $100,000,000." promptTitle="Marketing spend" prompt="Enter a nonnegative US dollar amount." type="decimal" operator="between">
      <formula1>0</formula1>
      <formula2>100000000</formula2>
    </dataValidation>
    <dataValidation sqref="I5:K104" showDropDown="0" showInputMessage="1" showErrorMessage="1" allowBlank="0" errorTitle="Check count" error="Enter a whole number from 0 through 1,000,000." promptTitle="Activity count" prompt="Enter a nonnegative whole number." type="whole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 fitToPage="1"/>
  </sheetPr>
  <dimension ref="A1:D17"/>
  <sheetViews>
    <sheetView showGridLines="0" zoomScale="95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7" customWidth="1" min="1" max="1"/>
    <col width="22" customWidth="1" min="2" max="2"/>
    <col width="47" customWidth="1" min="3" max="3"/>
    <col width="3" customWidth="1" min="4" max="4"/>
  </cols>
  <sheetData>
    <row r="1" ht="27" customHeight="1">
      <c r="A1" s="1" t="inlineStr">
        <is>
          <t>Marketing Budget Assumptions</t>
        </is>
      </c>
      <c r="B1" s="28" t="n"/>
      <c r="C1" s="28" t="n"/>
      <c r="D1" s="29" t="n"/>
    </row>
    <row r="2" ht="24" customHeight="1">
      <c r="A2" s="3" t="inlineStr">
        <is>
          <t>Edit the planning year, channel list, budget limits, and cost-per-lead targets.</t>
        </is>
      </c>
    </row>
    <row r="3">
      <c r="A3" s="4" t="inlineStr">
        <is>
          <t>Assumption</t>
        </is>
      </c>
      <c r="B3" s="4" t="inlineStr">
        <is>
          <t>Value</t>
        </is>
      </c>
      <c r="C3" s="4" t="inlineStr">
        <is>
          <t>Purpose</t>
        </is>
      </c>
    </row>
    <row r="4">
      <c r="A4" s="16" t="inlineStr">
        <is>
          <t>Planning Year</t>
        </is>
      </c>
      <c r="B4" s="21" t="n">
        <v>2026</v>
      </c>
      <c r="C4" s="25" t="inlineStr">
        <is>
          <t>Filters the Summary and annual channel checks.</t>
        </is>
      </c>
    </row>
    <row r="5">
      <c r="A5" s="14" t="inlineStr">
        <is>
          <t>Plan Start</t>
        </is>
      </c>
      <c r="B5" s="31">
        <f>DATE(B4,1,1)</f>
        <v/>
      </c>
      <c r="C5" s="23" t="inlineStr">
        <is>
          <t>Calculated from the entered planning year.</t>
        </is>
      </c>
    </row>
    <row r="6">
      <c r="A6" s="16" t="inlineStr">
        <is>
          <t>Plan End</t>
        </is>
      </c>
      <c r="B6" s="32">
        <f>DATE(B4,12,31)</f>
        <v/>
      </c>
      <c r="C6" s="25" t="inlineStr">
        <is>
          <t>Calculated from the entered planning year.</t>
        </is>
      </c>
    </row>
    <row r="7"/>
    <row r="8">
      <c r="A8" s="12" t="inlineStr">
        <is>
          <t>Channel Limits and Targets</t>
        </is>
      </c>
      <c r="B8" s="12" t="n"/>
      <c r="C8" s="12" t="n"/>
    </row>
    <row r="9">
      <c r="A9" s="4" t="inlineStr">
        <is>
          <t>Channel</t>
        </is>
      </c>
      <c r="B9" s="4" t="inlineStr">
        <is>
          <t>Annual Budget Limit</t>
        </is>
      </c>
      <c r="C9" s="4" t="inlineStr">
        <is>
          <t>Target Cost per Lead</t>
        </is>
      </c>
    </row>
    <row r="10">
      <c r="A10" s="17" t="inlineStr">
        <is>
          <t>Community Events</t>
        </is>
      </c>
      <c r="B10" s="20" t="n">
        <v>6000</v>
      </c>
      <c r="C10" s="20" t="n">
        <v>60</v>
      </c>
    </row>
    <row r="11">
      <c r="A11" s="17" t="inlineStr">
        <is>
          <t>Email</t>
        </is>
      </c>
      <c r="B11" s="20" t="n">
        <v>3000</v>
      </c>
      <c r="C11" s="20" t="n">
        <v>20</v>
      </c>
    </row>
    <row r="12">
      <c r="A12" s="17" t="inlineStr">
        <is>
          <t>Paid Search</t>
        </is>
      </c>
      <c r="B12" s="20" t="n">
        <v>10000</v>
      </c>
      <c r="C12" s="20" t="n">
        <v>55</v>
      </c>
    </row>
    <row r="13">
      <c r="A13" s="17" t="inlineStr">
        <is>
          <t>Social Media</t>
        </is>
      </c>
      <c r="B13" s="20" t="n">
        <v>7500</v>
      </c>
      <c r="C13" s="20" t="n">
        <v>50</v>
      </c>
    </row>
    <row r="14">
      <c r="A14" s="17" t="inlineStr">
        <is>
          <t>Referral Partners</t>
        </is>
      </c>
      <c r="B14" s="20" t="n">
        <v>7000</v>
      </c>
      <c r="C14" s="20" t="n">
        <v>70</v>
      </c>
    </row>
    <row r="15">
      <c r="A15" s="17" t="inlineStr">
        <is>
          <t>Local Sponsorships</t>
        </is>
      </c>
      <c r="B15" s="20" t="n">
        <v>8000</v>
      </c>
      <c r="C15" s="20" t="n">
        <v>90</v>
      </c>
    </row>
    <row r="16">
      <c r="A16" s="17" t="inlineStr">
        <is>
          <t>Direct Mail</t>
        </is>
      </c>
      <c r="B16" s="20" t="n">
        <v>7000</v>
      </c>
      <c r="C16" s="20" t="n">
        <v>75</v>
      </c>
    </row>
    <row r="17">
      <c r="A17" s="17" t="inlineStr">
        <is>
          <t>Website Content</t>
        </is>
      </c>
      <c r="B17" s="20" t="n">
        <v>6000</v>
      </c>
      <c r="C17" s="20" t="n">
        <v>80</v>
      </c>
    </row>
  </sheetData>
  <autoFilter ref="A9:C17"/>
  <mergeCells count="1">
    <mergeCell ref="A1:D1"/>
  </mergeCells>
  <dataValidations count="3">
    <dataValidation sqref="B4" showDropDown="0" showInputMessage="1" showErrorMessage="1" allowBlank="0" errorTitle="Check planning year" error="Enter a four-digit year from 2000 through 2100." promptTitle="Planning year" prompt="Enter the year used by the Summary." type="whole" operator="between">
      <formula1>2000</formula1>
      <formula2>2100</formula2>
    </dataValidation>
    <dataValidation sqref="B10:B17" showDropDown="0" showInputMessage="1" showErrorMessage="1" allowBlank="0" errorTitle="Check budget limit" error="Enter a nonnegative limit no greater than $100,000,000." promptTitle="Budget limit" prompt="Enter an internal annual planning limit." type="decimal" operator="between">
      <formula1>0</formula1>
      <formula2>100000000</formula2>
    </dataValidation>
    <dataValidation sqref="C10:C17" showDropDown="0" showInputMessage="1" showErrorMessage="1" allowBlank="0" errorTitle="Check target" error="Enter a nonnegative target no greater than $1,000,000." promptTitle="Cost-per-lead target" prompt="Enter an internal cost-per-lead target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2026-09-10T04:13:08Z</dcterms:created>
  <dcterms:modified xmlns:dcterms="http://purl.org/dc/terms/" xmlns:xsi="http://www.w3.org/2001/XMLSchema-instance" xsi:type="dcterms:W3CDTF">2026-09-10T04:13:09+00:00Z</dcterms:modified>
</cp:coreProperties>
</file>