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olicies" sheetId="2" state="visible" r:id="rId2"/>
    <sheet xmlns:r="http://schemas.openxmlformats.org/officeDocument/2006/relationships" name="Outreach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'Policies'!$A$4:$O$104</definedName>
    <definedName name="_xlnm._FilterDatabase" localSheetId="2" hidden="1">'Outreach Log'!$A$4:$K$104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63B45"/>
      <sz val="10"/>
    </font>
    <font>
      <name val="Calibri"/>
      <b val="1"/>
      <color rgb="00FFFFFF"/>
      <sz val="10"/>
    </font>
    <font>
      <name val="Calibri"/>
      <b val="1"/>
      <color rgb="000F7B78"/>
      <sz val="12"/>
    </font>
    <font>
      <name val="Calibri"/>
      <b val="1"/>
      <color rgb="00263B45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FFF"/>
      </patternFill>
    </fill>
    <fill>
      <patternFill patternType="solid">
        <fgColor rgb="00F3F7F8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1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Policies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Policies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16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 fitToPage="1"/>
  </sheetPr>
  <dimension ref="A1:N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5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Insurance Lapse Prevention Tracker</t>
        </is>
      </c>
    </row>
    <row r="2" ht="30" customHeight="1">
      <c r="A2" s="2" t="inlineStr">
        <is>
          <t>Administrative review only. Confirm dates, amounts, policy status, and required actions with source records. The workbook does not send alerts or provide coverage advice.</t>
        </is>
      </c>
    </row>
    <row r="3"/>
    <row r="4">
      <c r="A4" s="3" t="inlineStr">
        <is>
          <t>As of date</t>
        </is>
      </c>
      <c r="B4" s="4">
        <f>TODAY()</f>
        <v/>
      </c>
      <c r="D4" s="5" t="inlineStr">
        <is>
          <t>Policy status</t>
        </is>
      </c>
      <c r="E4" s="5" t="inlineStr">
        <is>
          <t>Policies</t>
        </is>
      </c>
    </row>
    <row r="5">
      <c r="A5" s="3" t="inlineStr">
        <is>
          <t>Review horizon (days)</t>
        </is>
      </c>
      <c r="B5" s="6">
        <f>Assumptions!$H$5</f>
        <v/>
      </c>
      <c r="D5" s="7">
        <f>Assumptions!A5</f>
        <v/>
      </c>
      <c r="E5" s="8">
        <f>COUNTIF(Policies!$I$5:$I$104,D5)</f>
        <v/>
      </c>
    </row>
    <row r="6">
      <c r="D6" s="9">
        <f>Assumptions!A6</f>
        <v/>
      </c>
      <c r="E6" s="10">
        <f>COUNTIF(Policies!$I$5:$I$104,D6)</f>
        <v/>
      </c>
    </row>
    <row r="7">
      <c r="A7" s="5" t="inlineStr">
        <is>
          <t>Indicator</t>
        </is>
      </c>
      <c r="B7" s="5" t="inlineStr">
        <is>
          <t>Value</t>
        </is>
      </c>
      <c r="D7" s="7">
        <f>Assumptions!A7</f>
        <v/>
      </c>
      <c r="E7" s="8">
        <f>COUNTIF(Policies!$I$5:$I$104,D7)</f>
        <v/>
      </c>
    </row>
    <row r="8">
      <c r="A8" s="9" t="inlineStr">
        <is>
          <t>Policy records entered</t>
        </is>
      </c>
      <c r="B8" s="10">
        <f>COUNTIF(Policies!$A$5:$A$104,"&lt;&gt;")</f>
        <v/>
      </c>
      <c r="D8" s="9">
        <f>Assumptions!A8</f>
        <v/>
      </c>
      <c r="E8" s="10">
        <f>COUNTIF(Policies!$I$5:$I$104,D8)</f>
        <v/>
      </c>
    </row>
    <row r="9">
      <c r="A9" s="7" t="inlineStr">
        <is>
          <t>Open policy records</t>
        </is>
      </c>
      <c r="B9" s="8">
        <f>COUNTIFS(Policies!$A$5:$A$104,"&lt;&gt;",Policies!$I$5:$I$104,"&lt;&gt;"&amp;Assumptions!$A$8,Policies!$I$5:$I$104,"&lt;&gt;"&amp;Assumptions!$A$9)</f>
        <v/>
      </c>
      <c r="D9" s="7">
        <f>Assumptions!A9</f>
        <v/>
      </c>
      <c r="E9" s="8">
        <f>COUNTIF(Policies!$I$5:$I$104,D9)</f>
        <v/>
      </c>
    </row>
    <row r="10">
      <c r="A10" s="9" t="inlineStr">
        <is>
          <t>Lapse dates within horizon</t>
        </is>
      </c>
      <c r="B10" s="10">
        <f>COUNTIFS(Policies!$A$5:$A$104,"&lt;&gt;",Policies!$F$5:$F$104,"&gt;="&amp;TODAY(),Policies!$F$5:$F$104,"&lt;="&amp;TODAY()+Assumptions!$H$5,Policies!$I$5:$I$104,"&lt;&gt;"&amp;Assumptions!$A$8,Policies!$I$5:$I$104,"&lt;&gt;"&amp;Assumptions!$A$9)</f>
        <v/>
      </c>
    </row>
    <row r="11">
      <c r="A11" s="7" t="inlineStr">
        <is>
          <t>Past lapse dates to review</t>
        </is>
      </c>
      <c r="B11" s="8">
        <f>COUNTIFS(Policies!$A$5:$A$104,"&lt;&gt;",Policies!$F$5:$F$104,"&lt;&gt;",Policies!$F$5:$F$104,"&lt;"&amp;TODAY(),Policies!$I$5:$I$104,"&lt;&gt;"&amp;Assumptions!$A$8,Policies!$I$5:$I$104,"&lt;&gt;"&amp;Assumptions!$A$9)</f>
        <v/>
      </c>
    </row>
    <row r="12">
      <c r="A12" s="9" t="inlineStr">
        <is>
          <t>Open policies with no outreach</t>
        </is>
      </c>
      <c r="B12" s="10">
        <f>COUNTIFS(Policies!$A$5:$A$104,"&lt;&gt;",Policies!$K$5:$K$104,0,Policies!$I$5:$I$104,"&lt;&gt;"&amp;Assumptions!$A$8,Policies!$I$5:$I$104,"&lt;&gt;"&amp;Assumptions!$A$9)</f>
        <v/>
      </c>
    </row>
    <row r="13">
      <c r="A13" s="7" t="inlineStr">
        <is>
          <t>Follow-ups due or overdue</t>
        </is>
      </c>
      <c r="B13" s="8">
        <f>COUNTIF('Outreach Log'!$K$5:$K$104,"Overdue")+COUNTIF('Outreach Log'!$K$5:$K$104,"Due today")</f>
        <v/>
      </c>
    </row>
    <row r="14">
      <c r="A14" s="9" t="inlineStr">
        <is>
          <t>Amount due within horizon</t>
        </is>
      </c>
      <c r="B14" s="11">
        <f>SUMIFS(Policies!$G$5:$G$104,Policies!$A$5:$A$104,"&lt;&gt;",Policies!$F$5:$F$104,"&gt;="&amp;TODAY(),Policies!$F$5:$F$104,"&lt;="&amp;TODAY()+Assumptions!$H$5,Policies!$I$5:$I$104,"&lt;&gt;"&amp;Assumptions!$A$8,Policies!$I$5:$I$104,"&lt;&gt;"&amp;Assumptions!$A$9)</f>
        <v/>
      </c>
    </row>
    <row r="15"/>
    <row r="16">
      <c r="A16" s="12" t="inlineStr">
        <is>
          <t>Human review prompt: use the Policies action flag and the Outreach Log follow-up check, then verify any action with the applicable source record.</t>
        </is>
      </c>
    </row>
  </sheetData>
  <mergeCells count="1">
    <mergeCell ref="A1:N1"/>
  </mergeCells>
  <pageMargins left="0.75" right="0.75" top="1" bottom="1" header="0.5" footer="0.5"/>
  <pageSetup orientation="landscape" fitToHeight="0" fitToWidth="1"/>
  <headerFooter>
    <oddHeader/>
    <oddFooter>&amp;CAdministrative tracker — verify all actions with source records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 fitToPage="1"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5" customWidth="1" min="3" max="3"/>
    <col width="25" customWidth="1" min="4" max="4"/>
    <col width="15" customWidth="1" min="5" max="5"/>
    <col width="20" customWidth="1" min="6" max="6"/>
    <col width="14" customWidth="1" min="7" max="7"/>
    <col width="18" customWidth="1" min="8" max="8"/>
    <col width="23" customWidth="1" min="9" max="9"/>
    <col width="13" customWidth="1" min="10" max="10"/>
    <col width="14" customWidth="1" min="11" max="11"/>
    <col width="15" customWidth="1" min="12" max="12"/>
    <col width="15" customWidth="1" min="13" max="13"/>
    <col width="25" customWidth="1" min="14" max="14"/>
    <col width="38" customWidth="1" min="15" max="15"/>
  </cols>
  <sheetData>
    <row r="1" ht="28" customHeight="1">
      <c r="A1" s="1" t="inlineStr">
        <is>
          <t>Policies Requiring Lapse Prevention Review</t>
        </is>
      </c>
    </row>
    <row r="2" ht="28" customHeight="1">
      <c r="A2" s="2" t="inlineStr">
        <is>
          <t>Enter administrative policy details and review the calculated action flag. All examples are fictional and are not official policy records.</t>
        </is>
      </c>
    </row>
    <row r="3"/>
    <row r="4" ht="31" customHeight="1">
      <c r="A4" s="13" t="inlineStr">
        <is>
          <t>Policy Reference</t>
        </is>
      </c>
      <c r="B4" s="13" t="inlineStr">
        <is>
          <t>Fictional Client</t>
        </is>
      </c>
      <c r="C4" s="13" t="inlineStr">
        <is>
          <t>Fictional Carrier</t>
        </is>
      </c>
      <c r="D4" s="13" t="inlineStr">
        <is>
          <t>Policy Type</t>
        </is>
      </c>
      <c r="E4" s="13" t="inlineStr">
        <is>
          <t>Effective Date</t>
        </is>
      </c>
      <c r="F4" s="13" t="inlineStr">
        <is>
          <t>Lapse or Cancellation Date</t>
        </is>
      </c>
      <c r="G4" s="13" t="inlineStr">
        <is>
          <t>Amount Due</t>
        </is>
      </c>
      <c r="H4" s="13" t="inlineStr">
        <is>
          <t>Owner</t>
        </is>
      </c>
      <c r="I4" s="13" t="inlineStr">
        <is>
          <t>Policy Status</t>
        </is>
      </c>
      <c r="J4" s="13" t="inlineStr">
        <is>
          <t>Days to Lapse</t>
        </is>
      </c>
      <c r="K4" s="13" t="inlineStr">
        <is>
          <t>Outreach Count</t>
        </is>
      </c>
      <c r="L4" s="13" t="inlineStr">
        <is>
          <t>Last Outreach</t>
        </is>
      </c>
      <c r="M4" s="13" t="inlineStr">
        <is>
          <t>Next Follow-Up</t>
        </is>
      </c>
      <c r="N4" s="13" t="inlineStr">
        <is>
          <t>Action Flag</t>
        </is>
      </c>
      <c r="O4" s="13" t="inlineStr">
        <is>
          <t>Administrative Notes</t>
        </is>
      </c>
    </row>
    <row r="5">
      <c r="A5" s="14" t="inlineStr">
        <is>
          <t>DEMO-POL-001</t>
        </is>
      </c>
      <c r="B5" s="14" t="inlineStr">
        <is>
          <t>Fictional Client Alpha</t>
        </is>
      </c>
      <c r="C5" s="14" t="inlineStr">
        <is>
          <t>Fictional Harbor Mutual</t>
        </is>
      </c>
      <c r="D5" s="14" t="inlineStr">
        <is>
          <t>Personal Auto</t>
        </is>
      </c>
      <c r="E5" s="15" t="n">
        <v>45946</v>
      </c>
      <c r="F5" s="15" t="n">
        <v>46278</v>
      </c>
      <c r="G5" s="16" t="n">
        <v>482.75</v>
      </c>
      <c r="H5" s="14" t="inlineStr">
        <is>
          <t>Avery Example</t>
        </is>
      </c>
      <c r="I5" s="14" t="inlineStr">
        <is>
          <t>Pending Cancellation</t>
        </is>
      </c>
      <c r="J5" s="17">
        <f>IF(A5="","",IF(F5="","",F5-TODAY()))</f>
        <v/>
      </c>
      <c r="K5" s="17">
        <f>IF(A5="","",COUNTIF('Outreach Log'!$B$5:$B$104,A5))</f>
        <v/>
      </c>
      <c r="L5" s="18">
        <f>IF(A5="","",IF(COUNTIFS('Outreach Log'!$B$5:$B$104,A5,'Outreach Log'!$E$5:$E$104,"&gt;0")=0,"",IFERROR(LOOKUP(2,1/(('Outreach Log'!$B$5:$B$104=A5)*('Outreach Log'!$E$5:$E$104&lt;&gt;"")),'Outreach Log'!$E$5:$E$104),"")))</f>
        <v/>
      </c>
      <c r="M5" s="18">
        <f>IF(A5="","",IF(COUNTIF('Outreach Log'!$B$5:$B$104,A5)=0,"",IFERROR(IF(LOOKUP(2,1/('Outreach Log'!$B$5:$B$104=A5),'Outreach Log'!$I$5:$I$104)=0,"",LOOKUP(2,1/('Outreach Log'!$B$5:$B$104=A5),'Outreach Log'!$I$5:$I$104)),"")))</f>
        <v/>
      </c>
      <c r="N5" s="7">
        <f>IF(A5="","",IF(OR(I5=Assumptions!$A$8,I5=Assumptions!$A$9),"No active follow-up",IF(F5="","Check lapse date",IF(F5&lt;TODAY(),"Past lapse date - review",IF(AND(M5&lt;&gt;"",M5&lt;=TODAY()),"Follow-up due",IF(AND(K5=0,F5&lt;=TODAY()+Assumptions!$H$5),"Outreach needed",IF(AND(F5&lt;=TODAY()+Assumptions!$H$5,L5&lt;&gt;"",TODAY()-L5&gt;=Assumptions!$H$6),"Outreach refresh due",IF(F5&lt;=TODAY()+Assumptions!$H$5,"Monitor closely","Monitor"))))))))</f>
        <v/>
      </c>
      <c r="O5" s="19" t="inlineStr">
        <is>
          <t>Notice date entered for manual verification.</t>
        </is>
      </c>
    </row>
    <row r="6">
      <c r="A6" s="14" t="inlineStr">
        <is>
          <t>DEMO-POL-002</t>
        </is>
      </c>
      <c r="B6" s="14" t="inlineStr">
        <is>
          <t>Fictional Client Bravo</t>
        </is>
      </c>
      <c r="C6" s="14" t="inlineStr">
        <is>
          <t>Imaginary Cedar Casualty</t>
        </is>
      </c>
      <c r="D6" s="14" t="inlineStr">
        <is>
          <t>Homeowners</t>
        </is>
      </c>
      <c r="E6" s="15" t="n">
        <v>45986</v>
      </c>
      <c r="F6" s="15" t="n">
        <v>46283</v>
      </c>
      <c r="G6" s="16" t="n">
        <v>315</v>
      </c>
      <c r="H6" s="14" t="inlineStr">
        <is>
          <t>Jordan Sample</t>
        </is>
      </c>
      <c r="I6" s="14" t="inlineStr">
        <is>
          <t>Active</t>
        </is>
      </c>
      <c r="J6" s="20">
        <f>IF(A6="","",IF(F6="","",F6-TODAY()))</f>
        <v/>
      </c>
      <c r="K6" s="20">
        <f>IF(A6="","",COUNTIF('Outreach Log'!$B$5:$B$104,A6))</f>
        <v/>
      </c>
      <c r="L6" s="21">
        <f>IF(A6="","",IF(COUNTIFS('Outreach Log'!$B$5:$B$104,A6,'Outreach Log'!$E$5:$E$104,"&gt;0")=0,"",IFERROR(LOOKUP(2,1/(('Outreach Log'!$B$5:$B$104=A6)*('Outreach Log'!$E$5:$E$104&lt;&gt;"")),'Outreach Log'!$E$5:$E$104),"")))</f>
        <v/>
      </c>
      <c r="M6" s="21">
        <f>IF(A6="","",IF(COUNTIF('Outreach Log'!$B$5:$B$104,A6)=0,"",IFERROR(IF(LOOKUP(2,1/('Outreach Log'!$B$5:$B$104=A6),'Outreach Log'!$I$5:$I$104)=0,"",LOOKUP(2,1/('Outreach Log'!$B$5:$B$104=A6),'Outreach Log'!$I$5:$I$104)),"")))</f>
        <v/>
      </c>
      <c r="N6" s="9">
        <f>IF(A6="","",IF(OR(I6=Assumptions!$A$8,I6=Assumptions!$A$9),"No active follow-up",IF(F6="","Check lapse date",IF(F6&lt;TODAY(),"Past lapse date - review",IF(AND(M6&lt;&gt;"",M6&lt;=TODAY()),"Follow-up due",IF(AND(K6=0,F6&lt;=TODAY()+Assumptions!$H$5),"Outreach needed",IF(AND(F6&lt;=TODAY()+Assumptions!$H$5,L6&lt;&gt;"",TODAY()-L6&gt;=Assumptions!$H$6),"Outreach refresh due",IF(F6&lt;=TODAY()+Assumptions!$H$5,"Monitor closely","Monitor"))))))))</f>
        <v/>
      </c>
      <c r="O6" s="19" t="inlineStr">
        <is>
          <t>Payment status needs human verification.</t>
        </is>
      </c>
    </row>
    <row r="7">
      <c r="A7" s="14" t="inlineStr">
        <is>
          <t>DEMO-POL-003</t>
        </is>
      </c>
      <c r="B7" s="14" t="inlineStr">
        <is>
          <t>Fictional Client Comet</t>
        </is>
      </c>
      <c r="C7" s="14" t="inlineStr">
        <is>
          <t>Sample Lantern Insurance</t>
        </is>
      </c>
      <c r="D7" s="14" t="inlineStr">
        <is>
          <t>Personal Auto</t>
        </is>
      </c>
      <c r="E7" s="15" t="n">
        <v>45866</v>
      </c>
      <c r="F7" s="15" t="n">
        <v>46271</v>
      </c>
      <c r="G7" s="16" t="n">
        <v>725.25</v>
      </c>
      <c r="H7" s="14" t="inlineStr">
        <is>
          <t>Morgan Fiction</t>
        </is>
      </c>
      <c r="I7" s="14" t="inlineStr">
        <is>
          <t>Reinstatement Review</t>
        </is>
      </c>
      <c r="J7" s="17">
        <f>IF(A7="","",IF(F7="","",F7-TODAY()))</f>
        <v/>
      </c>
      <c r="K7" s="17">
        <f>IF(A7="","",COUNTIF('Outreach Log'!$B$5:$B$104,A7))</f>
        <v/>
      </c>
      <c r="L7" s="18">
        <f>IF(A7="","",IF(COUNTIFS('Outreach Log'!$B$5:$B$104,A7,'Outreach Log'!$E$5:$E$104,"&gt;0")=0,"",IFERROR(LOOKUP(2,1/(('Outreach Log'!$B$5:$B$104=A7)*('Outreach Log'!$E$5:$E$104&lt;&gt;"")),'Outreach Log'!$E$5:$E$104),"")))</f>
        <v/>
      </c>
      <c r="M7" s="18">
        <f>IF(A7="","",IF(COUNTIF('Outreach Log'!$B$5:$B$104,A7)=0,"",IFERROR(IF(LOOKUP(2,1/('Outreach Log'!$B$5:$B$104=A7),'Outreach Log'!$I$5:$I$104)=0,"",LOOKUP(2,1/('Outreach Log'!$B$5:$B$104=A7),'Outreach Log'!$I$5:$I$104)),"")))</f>
        <v/>
      </c>
      <c r="N7" s="7">
        <f>IF(A7="","",IF(OR(I7=Assumptions!$A$8,I7=Assumptions!$A$9),"No active follow-up",IF(F7="","Check lapse date",IF(F7&lt;TODAY(),"Past lapse date - review",IF(AND(M7&lt;&gt;"",M7&lt;=TODAY()),"Follow-up due",IF(AND(K7=0,F7&lt;=TODAY()+Assumptions!$H$5),"Outreach needed",IF(AND(F7&lt;=TODAY()+Assumptions!$H$5,L7&lt;&gt;"",TODAY()-L7&gt;=Assumptions!$H$6),"Outreach refresh due",IF(F7&lt;=TODAY()+Assumptions!$H$5,"Monitor closely","Monitor"))))))))</f>
        <v/>
      </c>
      <c r="O7" s="19" t="inlineStr">
        <is>
          <t>Past date retained for agency follow-up review.</t>
        </is>
      </c>
    </row>
    <row r="8">
      <c r="A8" s="14" t="inlineStr">
        <is>
          <t>DEMO-POL-004</t>
        </is>
      </c>
      <c r="B8" s="14" t="inlineStr">
        <is>
          <t>Fictional Client Delta</t>
        </is>
      </c>
      <c r="C8" s="14" t="inlineStr">
        <is>
          <t>Fictional Harbor Mutual</t>
        </is>
      </c>
      <c r="D8" s="14" t="inlineStr">
        <is>
          <t>Homeowners</t>
        </is>
      </c>
      <c r="E8" s="15" t="n">
        <v>46001</v>
      </c>
      <c r="F8" s="15" t="n">
        <v>46290</v>
      </c>
      <c r="G8" s="16" t="n">
        <v>1280.4</v>
      </c>
      <c r="H8" s="14" t="inlineStr">
        <is>
          <t>Avery Example</t>
        </is>
      </c>
      <c r="I8" s="14" t="inlineStr">
        <is>
          <t>Active</t>
        </is>
      </c>
      <c r="J8" s="20">
        <f>IF(A8="","",IF(F8="","",F8-TODAY()))</f>
        <v/>
      </c>
      <c r="K8" s="20">
        <f>IF(A8="","",COUNTIF('Outreach Log'!$B$5:$B$104,A8))</f>
        <v/>
      </c>
      <c r="L8" s="21">
        <f>IF(A8="","",IF(COUNTIFS('Outreach Log'!$B$5:$B$104,A8,'Outreach Log'!$E$5:$E$104,"&gt;0")=0,"",IFERROR(LOOKUP(2,1/(('Outreach Log'!$B$5:$B$104=A8)*('Outreach Log'!$E$5:$E$104&lt;&gt;"")),'Outreach Log'!$E$5:$E$104),"")))</f>
        <v/>
      </c>
      <c r="M8" s="21">
        <f>IF(A8="","",IF(COUNTIF('Outreach Log'!$B$5:$B$104,A8)=0,"",IFERROR(IF(LOOKUP(2,1/('Outreach Log'!$B$5:$B$104=A8),'Outreach Log'!$I$5:$I$104)=0,"",LOOKUP(2,1/('Outreach Log'!$B$5:$B$104=A8),'Outreach Log'!$I$5:$I$104)),"")))</f>
        <v/>
      </c>
      <c r="N8" s="9">
        <f>IF(A8="","",IF(OR(I8=Assumptions!$A$8,I8=Assumptions!$A$9),"No active follow-up",IF(F8="","Check lapse date",IF(F8&lt;TODAY(),"Past lapse date - review",IF(AND(M8&lt;&gt;"",M8&lt;=TODAY()),"Follow-up due",IF(AND(K8=0,F8&lt;=TODAY()+Assumptions!$H$5),"Outreach needed",IF(AND(F8&lt;=TODAY()+Assumptions!$H$5,L8&lt;&gt;"",TODAY()-L8&gt;=Assumptions!$H$6),"Outreach refresh due",IF(F8&lt;=TODAY()+Assumptions!$H$5,"Monitor closely","Monitor"))))))))</f>
        <v/>
      </c>
      <c r="O8" s="19" t="inlineStr">
        <is>
          <t>Latest outreach reaches the stale-day boundary.</t>
        </is>
      </c>
    </row>
    <row r="9">
      <c r="A9" s="14" t="inlineStr">
        <is>
          <t>DEMO-POL-005</t>
        </is>
      </c>
      <c r="B9" s="14" t="inlineStr">
        <is>
          <t>Fictional Client Ember</t>
        </is>
      </c>
      <c r="C9" s="14" t="inlineStr">
        <is>
          <t>Imaginary Cedar Casualty</t>
        </is>
      </c>
      <c r="D9" s="14" t="inlineStr">
        <is>
          <t>Renters</t>
        </is>
      </c>
      <c r="E9" s="15" t="n">
        <v>46026</v>
      </c>
      <c r="F9" s="15" t="n">
        <v>46306</v>
      </c>
      <c r="G9" s="16" t="n">
        <v>198</v>
      </c>
      <c r="H9" s="14" t="inlineStr">
        <is>
          <t>Jordan Sample</t>
        </is>
      </c>
      <c r="I9" s="14" t="inlineStr">
        <is>
          <t>Active</t>
        </is>
      </c>
      <c r="J9" s="17">
        <f>IF(A9="","",IF(F9="","",F9-TODAY()))</f>
        <v/>
      </c>
      <c r="K9" s="17">
        <f>IF(A9="","",COUNTIF('Outreach Log'!$B$5:$B$104,A9))</f>
        <v/>
      </c>
      <c r="L9" s="18">
        <f>IF(A9="","",IF(COUNTIFS('Outreach Log'!$B$5:$B$104,A9,'Outreach Log'!$E$5:$E$104,"&gt;0")=0,"",IFERROR(LOOKUP(2,1/(('Outreach Log'!$B$5:$B$104=A9)*('Outreach Log'!$E$5:$E$104&lt;&gt;"")),'Outreach Log'!$E$5:$E$104),"")))</f>
        <v/>
      </c>
      <c r="M9" s="18">
        <f>IF(A9="","",IF(COUNTIF('Outreach Log'!$B$5:$B$104,A9)=0,"",IFERROR(IF(LOOKUP(2,1/('Outreach Log'!$B$5:$B$104=A9),'Outreach Log'!$I$5:$I$104)=0,"",LOOKUP(2,1/('Outreach Log'!$B$5:$B$104=A9),'Outreach Log'!$I$5:$I$104)),"")))</f>
        <v/>
      </c>
      <c r="N9" s="7">
        <f>IF(A9="","",IF(OR(I9=Assumptions!$A$8,I9=Assumptions!$A$9),"No active follow-up",IF(F9="","Check lapse date",IF(F9&lt;TODAY(),"Past lapse date - review",IF(AND(M9&lt;&gt;"",M9&lt;=TODAY()),"Follow-up due",IF(AND(K9=0,F9&lt;=TODAY()+Assumptions!$H$5),"Outreach needed",IF(AND(F9&lt;=TODAY()+Assumptions!$H$5,L9&lt;&gt;"",TODAY()-L9&gt;=Assumptions!$H$6),"Outreach refresh due",IF(F9&lt;=TODAY()+Assumptions!$H$5,"Monitor closely","Monitor"))))))))</f>
        <v/>
      </c>
      <c r="O9" s="19" t="inlineStr">
        <is>
          <t>Tests the review-horizon boundary.</t>
        </is>
      </c>
    </row>
    <row r="10">
      <c r="A10" s="14" t="inlineStr">
        <is>
          <t>DEMO-POL-006</t>
        </is>
      </c>
      <c r="B10" s="14" t="inlineStr">
        <is>
          <t>Fictional Client Fable</t>
        </is>
      </c>
      <c r="C10" s="14" t="inlineStr">
        <is>
          <t>Sample Lantern Insurance</t>
        </is>
      </c>
      <c r="D10" s="14" t="inlineStr">
        <is>
          <t>Small Commercial Package</t>
        </is>
      </c>
      <c r="E10" s="15" t="n">
        <v>45971</v>
      </c>
      <c r="F10" s="15" t="n">
        <v>46307</v>
      </c>
      <c r="G10" s="16" t="n">
        <v>2450</v>
      </c>
      <c r="H10" s="14" t="inlineStr">
        <is>
          <t>Morgan Fiction</t>
        </is>
      </c>
      <c r="I10" s="14" t="inlineStr">
        <is>
          <t>Active</t>
        </is>
      </c>
      <c r="J10" s="20">
        <f>IF(A10="","",IF(F10="","",F10-TODAY()))</f>
        <v/>
      </c>
      <c r="K10" s="20">
        <f>IF(A10="","",COUNTIF('Outreach Log'!$B$5:$B$104,A10))</f>
        <v/>
      </c>
      <c r="L10" s="21">
        <f>IF(A10="","",IF(COUNTIFS('Outreach Log'!$B$5:$B$104,A10,'Outreach Log'!$E$5:$E$104,"&gt;0")=0,"",IFERROR(LOOKUP(2,1/(('Outreach Log'!$B$5:$B$104=A10)*('Outreach Log'!$E$5:$E$104&lt;&gt;"")),'Outreach Log'!$E$5:$E$104),"")))</f>
        <v/>
      </c>
      <c r="M10" s="21">
        <f>IF(A10="","",IF(COUNTIF('Outreach Log'!$B$5:$B$104,A10)=0,"",IFERROR(IF(LOOKUP(2,1/('Outreach Log'!$B$5:$B$104=A10),'Outreach Log'!$I$5:$I$104)=0,"",LOOKUP(2,1/('Outreach Log'!$B$5:$B$104=A10),'Outreach Log'!$I$5:$I$104)),"")))</f>
        <v/>
      </c>
      <c r="N10" s="9">
        <f>IF(A10="","",IF(OR(I10=Assumptions!$A$8,I10=Assumptions!$A$9),"No active follow-up",IF(F10="","Check lapse date",IF(F10&lt;TODAY(),"Past lapse date - review",IF(AND(M10&lt;&gt;"",M10&lt;=TODAY()),"Follow-up due",IF(AND(K10=0,F10&lt;=TODAY()+Assumptions!$H$5),"Outreach needed",IF(AND(F10&lt;=TODAY()+Assumptions!$H$5,L10&lt;&gt;"",TODAY()-L10&gt;=Assumptions!$H$6),"Outreach refresh due",IF(F10&lt;=TODAY()+Assumptions!$H$5,"Monitor closely","Monitor"))))))))</f>
        <v/>
      </c>
      <c r="O10" s="19" t="inlineStr">
        <is>
          <t>Falls one day outside the sample review horizon.</t>
        </is>
      </c>
    </row>
    <row r="11">
      <c r="A11" s="14" t="inlineStr">
        <is>
          <t>DEMO-POL-007</t>
        </is>
      </c>
      <c r="B11" s="14" t="inlineStr">
        <is>
          <t>Fictional Client Galaxy</t>
        </is>
      </c>
      <c r="C11" s="14" t="inlineStr">
        <is>
          <t>Fictional Harbor Mutual</t>
        </is>
      </c>
      <c r="D11" s="14" t="inlineStr">
        <is>
          <t>General Liability</t>
        </is>
      </c>
      <c r="E11" s="15" t="n">
        <v>45916</v>
      </c>
      <c r="F11" s="15" t="n">
        <v>46276</v>
      </c>
      <c r="G11" s="16" t="n">
        <v>890</v>
      </c>
      <c r="H11" s="14" t="inlineStr">
        <is>
          <t>Avery Example</t>
        </is>
      </c>
      <c r="I11" s="14" t="inlineStr">
        <is>
          <t>Pending Cancellation</t>
        </is>
      </c>
      <c r="J11" s="17">
        <f>IF(A11="","",IF(F11="","",F11-TODAY()))</f>
        <v/>
      </c>
      <c r="K11" s="17">
        <f>IF(A11="","",COUNTIF('Outreach Log'!$B$5:$B$104,A11))</f>
        <v/>
      </c>
      <c r="L11" s="18">
        <f>IF(A11="","",IF(COUNTIFS('Outreach Log'!$B$5:$B$104,A11,'Outreach Log'!$E$5:$E$104,"&gt;0")=0,"",IFERROR(LOOKUP(2,1/(('Outreach Log'!$B$5:$B$104=A11)*('Outreach Log'!$E$5:$E$104&lt;&gt;"")),'Outreach Log'!$E$5:$E$104),"")))</f>
        <v/>
      </c>
      <c r="M11" s="18">
        <f>IF(A11="","",IF(COUNTIF('Outreach Log'!$B$5:$B$104,A11)=0,"",IFERROR(IF(LOOKUP(2,1/('Outreach Log'!$B$5:$B$104=A11),'Outreach Log'!$I$5:$I$104)=0,"",LOOKUP(2,1/('Outreach Log'!$B$5:$B$104=A11),'Outreach Log'!$I$5:$I$104)),"")))</f>
        <v/>
      </c>
      <c r="N11" s="7">
        <f>IF(A11="","",IF(OR(I11=Assumptions!$A$8,I11=Assumptions!$A$9),"No active follow-up",IF(F11="","Check lapse date",IF(F11&lt;TODAY(),"Past lapse date - review",IF(AND(M11&lt;&gt;"",M11&lt;=TODAY()),"Follow-up due",IF(AND(K11=0,F11&lt;=TODAY()+Assumptions!$H$5),"Outreach needed",IF(AND(F11&lt;=TODAY()+Assumptions!$H$5,L11&lt;&gt;"",TODAY()-L11&gt;=Assumptions!$H$6),"Outreach refresh due",IF(F11&lt;=TODAY()+Assumptions!$H$5,"Monitor closely","Monitor"))))))))</f>
        <v/>
      </c>
      <c r="O11" s="19" t="inlineStr">
        <is>
          <t>Same-day lapse date requires human review.</t>
        </is>
      </c>
    </row>
    <row r="12">
      <c r="A12" s="14" t="inlineStr">
        <is>
          <t>DEMO-POL-008</t>
        </is>
      </c>
      <c r="B12" s="14" t="inlineStr">
        <is>
          <t>Fictional Client Harbor</t>
        </is>
      </c>
      <c r="C12" s="14" t="inlineStr">
        <is>
          <t>Imaginary Cedar Casualty</t>
        </is>
      </c>
      <c r="D12" s="14" t="inlineStr">
        <is>
          <t>Umbrella</t>
        </is>
      </c>
      <c r="E12" s="15" t="n">
        <v>45956</v>
      </c>
      <c r="F12" s="15" t="n">
        <v>46321</v>
      </c>
      <c r="G12" s="16" t="n">
        <v>0</v>
      </c>
      <c r="H12" s="14" t="inlineStr">
        <is>
          <t>Jordan Sample</t>
        </is>
      </c>
      <c r="I12" s="14" t="inlineStr">
        <is>
          <t>Closed</t>
        </is>
      </c>
      <c r="J12" s="20">
        <f>IF(A12="","",IF(F12="","",F12-TODAY()))</f>
        <v/>
      </c>
      <c r="K12" s="20">
        <f>IF(A12="","",COUNTIF('Outreach Log'!$B$5:$B$104,A12))</f>
        <v/>
      </c>
      <c r="L12" s="21">
        <f>IF(A12="","",IF(COUNTIFS('Outreach Log'!$B$5:$B$104,A12,'Outreach Log'!$E$5:$E$104,"&gt;0")=0,"",IFERROR(LOOKUP(2,1/(('Outreach Log'!$B$5:$B$104=A12)*('Outreach Log'!$E$5:$E$104&lt;&gt;"")),'Outreach Log'!$E$5:$E$104),"")))</f>
        <v/>
      </c>
      <c r="M12" s="21">
        <f>IF(A12="","",IF(COUNTIF('Outreach Log'!$B$5:$B$104,A12)=0,"",IFERROR(IF(LOOKUP(2,1/('Outreach Log'!$B$5:$B$104=A12),'Outreach Log'!$I$5:$I$104)=0,"",LOOKUP(2,1/('Outreach Log'!$B$5:$B$104=A12),'Outreach Log'!$I$5:$I$104)),"")))</f>
        <v/>
      </c>
      <c r="N12" s="9">
        <f>IF(A12="","",IF(OR(I12=Assumptions!$A$8,I12=Assumptions!$A$9),"No active follow-up",IF(F12="","Check lapse date",IF(F12&lt;TODAY(),"Past lapse date - review",IF(AND(M12&lt;&gt;"",M12&lt;=TODAY()),"Follow-up due",IF(AND(K12=0,F12&lt;=TODAY()+Assumptions!$H$5),"Outreach needed",IF(AND(F12&lt;=TODAY()+Assumptions!$H$5,L12&lt;&gt;"",TODAY()-L12&gt;=Assumptions!$H$6),"Outreach refresh due",IF(F12&lt;=TODAY()+Assumptions!$H$5,"Monitor closely","Monitor"))))))))</f>
        <v/>
      </c>
      <c r="O12" s="19" t="inlineStr">
        <is>
          <t>Closed example tests the zero-dollar boundary.</t>
        </is>
      </c>
    </row>
    <row r="13">
      <c r="A13" s="14" t="inlineStr">
        <is>
          <t>DEMO-POL-009</t>
        </is>
      </c>
      <c r="B13" s="14" t="inlineStr">
        <is>
          <t>Fictional Client Indigo</t>
        </is>
      </c>
      <c r="C13" s="14" t="inlineStr">
        <is>
          <t>Sample Lantern Insurance</t>
        </is>
      </c>
      <c r="D13" s="14" t="inlineStr">
        <is>
          <t>Personal Auto</t>
        </is>
      </c>
      <c r="E13" s="15" t="n">
        <v>45886</v>
      </c>
      <c r="F13" s="15" t="n">
        <v>46256</v>
      </c>
      <c r="G13" s="16" t="n">
        <v>560</v>
      </c>
      <c r="H13" s="14" t="inlineStr">
        <is>
          <t>Morgan Fiction</t>
        </is>
      </c>
      <c r="I13" s="14" t="inlineStr">
        <is>
          <t>Lapsed</t>
        </is>
      </c>
      <c r="J13" s="17">
        <f>IF(A13="","",IF(F13="","",F13-TODAY()))</f>
        <v/>
      </c>
      <c r="K13" s="17">
        <f>IF(A13="","",COUNTIF('Outreach Log'!$B$5:$B$104,A13))</f>
        <v/>
      </c>
      <c r="L13" s="18">
        <f>IF(A13="","",IF(COUNTIFS('Outreach Log'!$B$5:$B$104,A13,'Outreach Log'!$E$5:$E$104,"&gt;0")=0,"",IFERROR(LOOKUP(2,1/(('Outreach Log'!$B$5:$B$104=A13)*('Outreach Log'!$E$5:$E$104&lt;&gt;"")),'Outreach Log'!$E$5:$E$104),"")))</f>
        <v/>
      </c>
      <c r="M13" s="18">
        <f>IF(A13="","",IF(COUNTIF('Outreach Log'!$B$5:$B$104,A13)=0,"",IFERROR(IF(LOOKUP(2,1/('Outreach Log'!$B$5:$B$104=A13),'Outreach Log'!$I$5:$I$104)=0,"",LOOKUP(2,1/('Outreach Log'!$B$5:$B$104=A13),'Outreach Log'!$I$5:$I$104)),"")))</f>
        <v/>
      </c>
      <c r="N13" s="7">
        <f>IF(A13="","",IF(OR(I13=Assumptions!$A$8,I13=Assumptions!$A$9),"No active follow-up",IF(F13="","Check lapse date",IF(F13&lt;TODAY(),"Past lapse date - review",IF(AND(M13&lt;&gt;"",M13&lt;=TODAY()),"Follow-up due",IF(AND(K13=0,F13&lt;=TODAY()+Assumptions!$H$5),"Outreach needed",IF(AND(F13&lt;=TODAY()+Assumptions!$H$5,L13&lt;&gt;"",TODAY()-L13&gt;=Assumptions!$H$6),"Outreach refresh due",IF(F13&lt;=TODAY()+Assumptions!$H$5,"Monitor closely","Monitor"))))))))</f>
        <v/>
      </c>
      <c r="O13" s="19" t="inlineStr">
        <is>
          <t>Historical fictional record retained for context.</t>
        </is>
      </c>
    </row>
    <row r="14">
      <c r="A14" s="14" t="inlineStr">
        <is>
          <t>DEMO-POL-010</t>
        </is>
      </c>
      <c r="B14" s="14" t="inlineStr">
        <is>
          <t>Fictional Client Juniper</t>
        </is>
      </c>
      <c r="C14" s="14" t="inlineStr">
        <is>
          <t>Fictional Harbor Mutual</t>
        </is>
      </c>
      <c r="D14" s="14" t="inlineStr">
        <is>
          <t>Homeowners</t>
        </is>
      </c>
      <c r="E14" s="15" t="n">
        <v>45996</v>
      </c>
      <c r="F14" s="15" t="n">
        <v>46286</v>
      </c>
      <c r="G14" s="16" t="n">
        <v>965</v>
      </c>
      <c r="H14" s="14" t="inlineStr">
        <is>
          <t>Avery Example</t>
        </is>
      </c>
      <c r="I14" s="14" t="inlineStr">
        <is>
          <t>Active</t>
        </is>
      </c>
      <c r="J14" s="20">
        <f>IF(A14="","",IF(F14="","",F14-TODAY()))</f>
        <v/>
      </c>
      <c r="K14" s="20">
        <f>IF(A14="","",COUNTIF('Outreach Log'!$B$5:$B$104,A14))</f>
        <v/>
      </c>
      <c r="L14" s="21">
        <f>IF(A14="","",IF(COUNTIFS('Outreach Log'!$B$5:$B$104,A14,'Outreach Log'!$E$5:$E$104,"&gt;0")=0,"",IFERROR(LOOKUP(2,1/(('Outreach Log'!$B$5:$B$104=A14)*('Outreach Log'!$E$5:$E$104&lt;&gt;"")),'Outreach Log'!$E$5:$E$104),"")))</f>
        <v/>
      </c>
      <c r="M14" s="21">
        <f>IF(A14="","",IF(COUNTIF('Outreach Log'!$B$5:$B$104,A14)=0,"",IFERROR(IF(LOOKUP(2,1/('Outreach Log'!$B$5:$B$104=A14),'Outreach Log'!$I$5:$I$104)=0,"",LOOKUP(2,1/('Outreach Log'!$B$5:$B$104=A14),'Outreach Log'!$I$5:$I$104)),"")))</f>
        <v/>
      </c>
      <c r="N14" s="9">
        <f>IF(A14="","",IF(OR(I14=Assumptions!$A$8,I14=Assumptions!$A$9),"No active follow-up",IF(F14="","Check lapse date",IF(F14&lt;TODAY(),"Past lapse date - review",IF(AND(M14&lt;&gt;"",M14&lt;=TODAY()),"Follow-up due",IF(AND(K14=0,F14&lt;=TODAY()+Assumptions!$H$5),"Outreach needed",IF(AND(F14&lt;=TODAY()+Assumptions!$H$5,L14&lt;&gt;"",TODAY()-L14&gt;=Assumptions!$H$6),"Outreach refresh due",IF(F14&lt;=TODAY()+Assumptions!$H$5,"Monitor closely","Monitor"))))))))</f>
        <v/>
      </c>
      <c r="O14" s="19" t="inlineStr">
        <is>
          <t>Follow-up date is intentionally overdue.</t>
        </is>
      </c>
    </row>
    <row r="15">
      <c r="A15" s="14" t="n"/>
      <c r="B15" s="14" t="n"/>
      <c r="C15" s="14" t="n"/>
      <c r="D15" s="14" t="n"/>
      <c r="E15" s="15" t="n"/>
      <c r="F15" s="15" t="n"/>
      <c r="G15" s="16" t="n"/>
      <c r="H15" s="14" t="n"/>
      <c r="I15" s="14" t="n"/>
      <c r="J15" s="17">
        <f>IF(A15="","",IF(F15="","",F15-TODAY()))</f>
        <v/>
      </c>
      <c r="K15" s="17">
        <f>IF(A15="","",COUNTIF('Outreach Log'!$B$5:$B$104,A15))</f>
        <v/>
      </c>
      <c r="L15" s="18">
        <f>IF(A15="","",IF(COUNTIFS('Outreach Log'!$B$5:$B$104,A15,'Outreach Log'!$E$5:$E$104,"&gt;0")=0,"",IFERROR(LOOKUP(2,1/(('Outreach Log'!$B$5:$B$104=A15)*('Outreach Log'!$E$5:$E$104&lt;&gt;"")),'Outreach Log'!$E$5:$E$104),"")))</f>
        <v/>
      </c>
      <c r="M15" s="18">
        <f>IF(A15="","",IF(COUNTIF('Outreach Log'!$B$5:$B$104,A15)=0,"",IFERROR(IF(LOOKUP(2,1/('Outreach Log'!$B$5:$B$104=A15),'Outreach Log'!$I$5:$I$104)=0,"",LOOKUP(2,1/('Outreach Log'!$B$5:$B$104=A15),'Outreach Log'!$I$5:$I$104)),"")))</f>
        <v/>
      </c>
      <c r="N15" s="7">
        <f>IF(A15="","",IF(OR(I15=Assumptions!$A$8,I15=Assumptions!$A$9),"No active follow-up",IF(F15="","Check lapse date",IF(F15&lt;TODAY(),"Past lapse date - review",IF(AND(M15&lt;&gt;"",M15&lt;=TODAY()),"Follow-up due",IF(AND(K15=0,F15&lt;=TODAY()+Assumptions!$H$5),"Outreach needed",IF(AND(F15&lt;=TODAY()+Assumptions!$H$5,L15&lt;&gt;"",TODAY()-L15&gt;=Assumptions!$H$6),"Outreach refresh due",IF(F15&lt;=TODAY()+Assumptions!$H$5,"Monitor closely","Monitor"))))))))</f>
        <v/>
      </c>
      <c r="O15" s="19" t="n"/>
    </row>
    <row r="16">
      <c r="A16" s="14" t="n"/>
      <c r="B16" s="14" t="n"/>
      <c r="C16" s="14" t="n"/>
      <c r="D16" s="14" t="n"/>
      <c r="E16" s="15" t="n"/>
      <c r="F16" s="15" t="n"/>
      <c r="G16" s="16" t="n"/>
      <c r="H16" s="14" t="n"/>
      <c r="I16" s="14" t="n"/>
      <c r="J16" s="20">
        <f>IF(A16="","",IF(F16="","",F16-TODAY()))</f>
        <v/>
      </c>
      <c r="K16" s="20">
        <f>IF(A16="","",COUNTIF('Outreach Log'!$B$5:$B$104,A16))</f>
        <v/>
      </c>
      <c r="L16" s="21">
        <f>IF(A16="","",IF(COUNTIFS('Outreach Log'!$B$5:$B$104,A16,'Outreach Log'!$E$5:$E$104,"&gt;0")=0,"",IFERROR(LOOKUP(2,1/(('Outreach Log'!$B$5:$B$104=A16)*('Outreach Log'!$E$5:$E$104&lt;&gt;"")),'Outreach Log'!$E$5:$E$104),"")))</f>
        <v/>
      </c>
      <c r="M16" s="21">
        <f>IF(A16="","",IF(COUNTIF('Outreach Log'!$B$5:$B$104,A16)=0,"",IFERROR(IF(LOOKUP(2,1/('Outreach Log'!$B$5:$B$104=A16),'Outreach Log'!$I$5:$I$104)=0,"",LOOKUP(2,1/('Outreach Log'!$B$5:$B$104=A16),'Outreach Log'!$I$5:$I$104)),"")))</f>
        <v/>
      </c>
      <c r="N16" s="9">
        <f>IF(A16="","",IF(OR(I16=Assumptions!$A$8,I16=Assumptions!$A$9),"No active follow-up",IF(F16="","Check lapse date",IF(F16&lt;TODAY(),"Past lapse date - review",IF(AND(M16&lt;&gt;"",M16&lt;=TODAY()),"Follow-up due",IF(AND(K16=0,F16&lt;=TODAY()+Assumptions!$H$5),"Outreach needed",IF(AND(F16&lt;=TODAY()+Assumptions!$H$5,L16&lt;&gt;"",TODAY()-L16&gt;=Assumptions!$H$6),"Outreach refresh due",IF(F16&lt;=TODAY()+Assumptions!$H$5,"Monitor closely","Monitor"))))))))</f>
        <v/>
      </c>
      <c r="O16" s="19" t="n"/>
    </row>
    <row r="17">
      <c r="A17" s="14" t="n"/>
      <c r="B17" s="14" t="n"/>
      <c r="C17" s="14" t="n"/>
      <c r="D17" s="14" t="n"/>
      <c r="E17" s="15" t="n"/>
      <c r="F17" s="15" t="n"/>
      <c r="G17" s="16" t="n"/>
      <c r="H17" s="14" t="n"/>
      <c r="I17" s="14" t="n"/>
      <c r="J17" s="17">
        <f>IF(A17="","",IF(F17="","",F17-TODAY()))</f>
        <v/>
      </c>
      <c r="K17" s="17">
        <f>IF(A17="","",COUNTIF('Outreach Log'!$B$5:$B$104,A17))</f>
        <v/>
      </c>
      <c r="L17" s="18">
        <f>IF(A17="","",IF(COUNTIFS('Outreach Log'!$B$5:$B$104,A17,'Outreach Log'!$E$5:$E$104,"&gt;0")=0,"",IFERROR(LOOKUP(2,1/(('Outreach Log'!$B$5:$B$104=A17)*('Outreach Log'!$E$5:$E$104&lt;&gt;"")),'Outreach Log'!$E$5:$E$104),"")))</f>
        <v/>
      </c>
      <c r="M17" s="18">
        <f>IF(A17="","",IF(COUNTIF('Outreach Log'!$B$5:$B$104,A17)=0,"",IFERROR(IF(LOOKUP(2,1/('Outreach Log'!$B$5:$B$104=A17),'Outreach Log'!$I$5:$I$104)=0,"",LOOKUP(2,1/('Outreach Log'!$B$5:$B$104=A17),'Outreach Log'!$I$5:$I$104)),"")))</f>
        <v/>
      </c>
      <c r="N17" s="7">
        <f>IF(A17="","",IF(OR(I17=Assumptions!$A$8,I17=Assumptions!$A$9),"No active follow-up",IF(F17="","Check lapse date",IF(F17&lt;TODAY(),"Past lapse date - review",IF(AND(M17&lt;&gt;"",M17&lt;=TODAY()),"Follow-up due",IF(AND(K17=0,F17&lt;=TODAY()+Assumptions!$H$5),"Outreach needed",IF(AND(F17&lt;=TODAY()+Assumptions!$H$5,L17&lt;&gt;"",TODAY()-L17&gt;=Assumptions!$H$6),"Outreach refresh due",IF(F17&lt;=TODAY()+Assumptions!$H$5,"Monitor closely","Monitor"))))))))</f>
        <v/>
      </c>
      <c r="O17" s="19" t="n"/>
    </row>
    <row r="18">
      <c r="A18" s="14" t="n"/>
      <c r="B18" s="14" t="n"/>
      <c r="C18" s="14" t="n"/>
      <c r="D18" s="14" t="n"/>
      <c r="E18" s="15" t="n"/>
      <c r="F18" s="15" t="n"/>
      <c r="G18" s="16" t="n"/>
      <c r="H18" s="14" t="n"/>
      <c r="I18" s="14" t="n"/>
      <c r="J18" s="20">
        <f>IF(A18="","",IF(F18="","",F18-TODAY()))</f>
        <v/>
      </c>
      <c r="K18" s="20">
        <f>IF(A18="","",COUNTIF('Outreach Log'!$B$5:$B$104,A18))</f>
        <v/>
      </c>
      <c r="L18" s="21">
        <f>IF(A18="","",IF(COUNTIFS('Outreach Log'!$B$5:$B$104,A18,'Outreach Log'!$E$5:$E$104,"&gt;0")=0,"",IFERROR(LOOKUP(2,1/(('Outreach Log'!$B$5:$B$104=A18)*('Outreach Log'!$E$5:$E$104&lt;&gt;"")),'Outreach Log'!$E$5:$E$104),"")))</f>
        <v/>
      </c>
      <c r="M18" s="21">
        <f>IF(A18="","",IF(COUNTIF('Outreach Log'!$B$5:$B$104,A18)=0,"",IFERROR(IF(LOOKUP(2,1/('Outreach Log'!$B$5:$B$104=A18),'Outreach Log'!$I$5:$I$104)=0,"",LOOKUP(2,1/('Outreach Log'!$B$5:$B$104=A18),'Outreach Log'!$I$5:$I$104)),"")))</f>
        <v/>
      </c>
      <c r="N18" s="9">
        <f>IF(A18="","",IF(OR(I18=Assumptions!$A$8,I18=Assumptions!$A$9),"No active follow-up",IF(F18="","Check lapse date",IF(F18&lt;TODAY(),"Past lapse date - review",IF(AND(M18&lt;&gt;"",M18&lt;=TODAY()),"Follow-up due",IF(AND(K18=0,F18&lt;=TODAY()+Assumptions!$H$5),"Outreach needed",IF(AND(F18&lt;=TODAY()+Assumptions!$H$5,L18&lt;&gt;"",TODAY()-L18&gt;=Assumptions!$H$6),"Outreach refresh due",IF(F18&lt;=TODAY()+Assumptions!$H$5,"Monitor closely","Monitor"))))))))</f>
        <v/>
      </c>
      <c r="O18" s="19" t="n"/>
    </row>
    <row r="19">
      <c r="A19" s="14" t="n"/>
      <c r="B19" s="14" t="n"/>
      <c r="C19" s="14" t="n"/>
      <c r="D19" s="14" t="n"/>
      <c r="E19" s="15" t="n"/>
      <c r="F19" s="15" t="n"/>
      <c r="G19" s="16" t="n"/>
      <c r="H19" s="14" t="n"/>
      <c r="I19" s="14" t="n"/>
      <c r="J19" s="17">
        <f>IF(A19="","",IF(F19="","",F19-TODAY()))</f>
        <v/>
      </c>
      <c r="K19" s="17">
        <f>IF(A19="","",COUNTIF('Outreach Log'!$B$5:$B$104,A19))</f>
        <v/>
      </c>
      <c r="L19" s="18">
        <f>IF(A19="","",IF(COUNTIFS('Outreach Log'!$B$5:$B$104,A19,'Outreach Log'!$E$5:$E$104,"&gt;0")=0,"",IFERROR(LOOKUP(2,1/(('Outreach Log'!$B$5:$B$104=A19)*('Outreach Log'!$E$5:$E$104&lt;&gt;"")),'Outreach Log'!$E$5:$E$104),"")))</f>
        <v/>
      </c>
      <c r="M19" s="18">
        <f>IF(A19="","",IF(COUNTIF('Outreach Log'!$B$5:$B$104,A19)=0,"",IFERROR(IF(LOOKUP(2,1/('Outreach Log'!$B$5:$B$104=A19),'Outreach Log'!$I$5:$I$104)=0,"",LOOKUP(2,1/('Outreach Log'!$B$5:$B$104=A19),'Outreach Log'!$I$5:$I$104)),"")))</f>
        <v/>
      </c>
      <c r="N19" s="7">
        <f>IF(A19="","",IF(OR(I19=Assumptions!$A$8,I19=Assumptions!$A$9),"No active follow-up",IF(F19="","Check lapse date",IF(F19&lt;TODAY(),"Past lapse date - review",IF(AND(M19&lt;&gt;"",M19&lt;=TODAY()),"Follow-up due",IF(AND(K19=0,F19&lt;=TODAY()+Assumptions!$H$5),"Outreach needed",IF(AND(F19&lt;=TODAY()+Assumptions!$H$5,L19&lt;&gt;"",TODAY()-L19&gt;=Assumptions!$H$6),"Outreach refresh due",IF(F19&lt;=TODAY()+Assumptions!$H$5,"Monitor closely","Monitor"))))))))</f>
        <v/>
      </c>
      <c r="O19" s="19" t="n"/>
    </row>
    <row r="20">
      <c r="A20" s="14" t="n"/>
      <c r="B20" s="14" t="n"/>
      <c r="C20" s="14" t="n"/>
      <c r="D20" s="14" t="n"/>
      <c r="E20" s="15" t="n"/>
      <c r="F20" s="15" t="n"/>
      <c r="G20" s="16" t="n"/>
      <c r="H20" s="14" t="n"/>
      <c r="I20" s="14" t="n"/>
      <c r="J20" s="20">
        <f>IF(A20="","",IF(F20="","",F20-TODAY()))</f>
        <v/>
      </c>
      <c r="K20" s="20">
        <f>IF(A20="","",COUNTIF('Outreach Log'!$B$5:$B$104,A20))</f>
        <v/>
      </c>
      <c r="L20" s="21">
        <f>IF(A20="","",IF(COUNTIFS('Outreach Log'!$B$5:$B$104,A20,'Outreach Log'!$E$5:$E$104,"&gt;0")=0,"",IFERROR(LOOKUP(2,1/(('Outreach Log'!$B$5:$B$104=A20)*('Outreach Log'!$E$5:$E$104&lt;&gt;"")),'Outreach Log'!$E$5:$E$104),"")))</f>
        <v/>
      </c>
      <c r="M20" s="21">
        <f>IF(A20="","",IF(COUNTIF('Outreach Log'!$B$5:$B$104,A20)=0,"",IFERROR(IF(LOOKUP(2,1/('Outreach Log'!$B$5:$B$104=A20),'Outreach Log'!$I$5:$I$104)=0,"",LOOKUP(2,1/('Outreach Log'!$B$5:$B$104=A20),'Outreach Log'!$I$5:$I$104)),"")))</f>
        <v/>
      </c>
      <c r="N20" s="9">
        <f>IF(A20="","",IF(OR(I20=Assumptions!$A$8,I20=Assumptions!$A$9),"No active follow-up",IF(F20="","Check lapse date",IF(F20&lt;TODAY(),"Past lapse date - review",IF(AND(M20&lt;&gt;"",M20&lt;=TODAY()),"Follow-up due",IF(AND(K20=0,F20&lt;=TODAY()+Assumptions!$H$5),"Outreach needed",IF(AND(F20&lt;=TODAY()+Assumptions!$H$5,L20&lt;&gt;"",TODAY()-L20&gt;=Assumptions!$H$6),"Outreach refresh due",IF(F20&lt;=TODAY()+Assumptions!$H$5,"Monitor closely","Monitor"))))))))</f>
        <v/>
      </c>
      <c r="O20" s="19" t="n"/>
    </row>
    <row r="21">
      <c r="A21" s="14" t="n"/>
      <c r="B21" s="14" t="n"/>
      <c r="C21" s="14" t="n"/>
      <c r="D21" s="14" t="n"/>
      <c r="E21" s="15" t="n"/>
      <c r="F21" s="15" t="n"/>
      <c r="G21" s="16" t="n"/>
      <c r="H21" s="14" t="n"/>
      <c r="I21" s="14" t="n"/>
      <c r="J21" s="17">
        <f>IF(A21="","",IF(F21="","",F21-TODAY()))</f>
        <v/>
      </c>
      <c r="K21" s="17">
        <f>IF(A21="","",COUNTIF('Outreach Log'!$B$5:$B$104,A21))</f>
        <v/>
      </c>
      <c r="L21" s="18">
        <f>IF(A21="","",IF(COUNTIFS('Outreach Log'!$B$5:$B$104,A21,'Outreach Log'!$E$5:$E$104,"&gt;0")=0,"",IFERROR(LOOKUP(2,1/(('Outreach Log'!$B$5:$B$104=A21)*('Outreach Log'!$E$5:$E$104&lt;&gt;"")),'Outreach Log'!$E$5:$E$104),"")))</f>
        <v/>
      </c>
      <c r="M21" s="18">
        <f>IF(A21="","",IF(COUNTIF('Outreach Log'!$B$5:$B$104,A21)=0,"",IFERROR(IF(LOOKUP(2,1/('Outreach Log'!$B$5:$B$104=A21),'Outreach Log'!$I$5:$I$104)=0,"",LOOKUP(2,1/('Outreach Log'!$B$5:$B$104=A21),'Outreach Log'!$I$5:$I$104)),"")))</f>
        <v/>
      </c>
      <c r="N21" s="7">
        <f>IF(A21="","",IF(OR(I21=Assumptions!$A$8,I21=Assumptions!$A$9),"No active follow-up",IF(F21="","Check lapse date",IF(F21&lt;TODAY(),"Past lapse date - review",IF(AND(M21&lt;&gt;"",M21&lt;=TODAY()),"Follow-up due",IF(AND(K21=0,F21&lt;=TODAY()+Assumptions!$H$5),"Outreach needed",IF(AND(F21&lt;=TODAY()+Assumptions!$H$5,L21&lt;&gt;"",TODAY()-L21&gt;=Assumptions!$H$6),"Outreach refresh due",IF(F21&lt;=TODAY()+Assumptions!$H$5,"Monitor closely","Monitor"))))))))</f>
        <v/>
      </c>
      <c r="O21" s="19" t="n"/>
    </row>
    <row r="22">
      <c r="A22" s="14" t="n"/>
      <c r="B22" s="14" t="n"/>
      <c r="C22" s="14" t="n"/>
      <c r="D22" s="14" t="n"/>
      <c r="E22" s="15" t="n"/>
      <c r="F22" s="15" t="n"/>
      <c r="G22" s="16" t="n"/>
      <c r="H22" s="14" t="n"/>
      <c r="I22" s="14" t="n"/>
      <c r="J22" s="20">
        <f>IF(A22="","",IF(F22="","",F22-TODAY()))</f>
        <v/>
      </c>
      <c r="K22" s="20">
        <f>IF(A22="","",COUNTIF('Outreach Log'!$B$5:$B$104,A22))</f>
        <v/>
      </c>
      <c r="L22" s="21">
        <f>IF(A22="","",IF(COUNTIFS('Outreach Log'!$B$5:$B$104,A22,'Outreach Log'!$E$5:$E$104,"&gt;0")=0,"",IFERROR(LOOKUP(2,1/(('Outreach Log'!$B$5:$B$104=A22)*('Outreach Log'!$E$5:$E$104&lt;&gt;"")),'Outreach Log'!$E$5:$E$104),"")))</f>
        <v/>
      </c>
      <c r="M22" s="21">
        <f>IF(A22="","",IF(COUNTIF('Outreach Log'!$B$5:$B$104,A22)=0,"",IFERROR(IF(LOOKUP(2,1/('Outreach Log'!$B$5:$B$104=A22),'Outreach Log'!$I$5:$I$104)=0,"",LOOKUP(2,1/('Outreach Log'!$B$5:$B$104=A22),'Outreach Log'!$I$5:$I$104)),"")))</f>
        <v/>
      </c>
      <c r="N22" s="9">
        <f>IF(A22="","",IF(OR(I22=Assumptions!$A$8,I22=Assumptions!$A$9),"No active follow-up",IF(F22="","Check lapse date",IF(F22&lt;TODAY(),"Past lapse date - review",IF(AND(M22&lt;&gt;"",M22&lt;=TODAY()),"Follow-up due",IF(AND(K22=0,F22&lt;=TODAY()+Assumptions!$H$5),"Outreach needed",IF(AND(F22&lt;=TODAY()+Assumptions!$H$5,L22&lt;&gt;"",TODAY()-L22&gt;=Assumptions!$H$6),"Outreach refresh due",IF(F22&lt;=TODAY()+Assumptions!$H$5,"Monitor closely","Monitor"))))))))</f>
        <v/>
      </c>
      <c r="O22" s="19" t="n"/>
    </row>
    <row r="23">
      <c r="A23" s="14" t="n"/>
      <c r="B23" s="14" t="n"/>
      <c r="C23" s="14" t="n"/>
      <c r="D23" s="14" t="n"/>
      <c r="E23" s="15" t="n"/>
      <c r="F23" s="15" t="n"/>
      <c r="G23" s="16" t="n"/>
      <c r="H23" s="14" t="n"/>
      <c r="I23" s="14" t="n"/>
      <c r="J23" s="17">
        <f>IF(A23="","",IF(F23="","",F23-TODAY()))</f>
        <v/>
      </c>
      <c r="K23" s="17">
        <f>IF(A23="","",COUNTIF('Outreach Log'!$B$5:$B$104,A23))</f>
        <v/>
      </c>
      <c r="L23" s="18">
        <f>IF(A23="","",IF(COUNTIFS('Outreach Log'!$B$5:$B$104,A23,'Outreach Log'!$E$5:$E$104,"&gt;0")=0,"",IFERROR(LOOKUP(2,1/(('Outreach Log'!$B$5:$B$104=A23)*('Outreach Log'!$E$5:$E$104&lt;&gt;"")),'Outreach Log'!$E$5:$E$104),"")))</f>
        <v/>
      </c>
      <c r="M23" s="18">
        <f>IF(A23="","",IF(COUNTIF('Outreach Log'!$B$5:$B$104,A23)=0,"",IFERROR(IF(LOOKUP(2,1/('Outreach Log'!$B$5:$B$104=A23),'Outreach Log'!$I$5:$I$104)=0,"",LOOKUP(2,1/('Outreach Log'!$B$5:$B$104=A23),'Outreach Log'!$I$5:$I$104)),"")))</f>
        <v/>
      </c>
      <c r="N23" s="7">
        <f>IF(A23="","",IF(OR(I23=Assumptions!$A$8,I23=Assumptions!$A$9),"No active follow-up",IF(F23="","Check lapse date",IF(F23&lt;TODAY(),"Past lapse date - review",IF(AND(M23&lt;&gt;"",M23&lt;=TODAY()),"Follow-up due",IF(AND(K23=0,F23&lt;=TODAY()+Assumptions!$H$5),"Outreach needed",IF(AND(F23&lt;=TODAY()+Assumptions!$H$5,L23&lt;&gt;"",TODAY()-L23&gt;=Assumptions!$H$6),"Outreach refresh due",IF(F23&lt;=TODAY()+Assumptions!$H$5,"Monitor closely","Monitor"))))))))</f>
        <v/>
      </c>
      <c r="O23" s="19" t="n"/>
    </row>
    <row r="24">
      <c r="A24" s="14" t="n"/>
      <c r="B24" s="14" t="n"/>
      <c r="C24" s="14" t="n"/>
      <c r="D24" s="14" t="n"/>
      <c r="E24" s="15" t="n"/>
      <c r="F24" s="15" t="n"/>
      <c r="G24" s="16" t="n"/>
      <c r="H24" s="14" t="n"/>
      <c r="I24" s="14" t="n"/>
      <c r="J24" s="20">
        <f>IF(A24="","",IF(F24="","",F24-TODAY()))</f>
        <v/>
      </c>
      <c r="K24" s="20">
        <f>IF(A24="","",COUNTIF('Outreach Log'!$B$5:$B$104,A24))</f>
        <v/>
      </c>
      <c r="L24" s="21">
        <f>IF(A24="","",IF(COUNTIFS('Outreach Log'!$B$5:$B$104,A24,'Outreach Log'!$E$5:$E$104,"&gt;0")=0,"",IFERROR(LOOKUP(2,1/(('Outreach Log'!$B$5:$B$104=A24)*('Outreach Log'!$E$5:$E$104&lt;&gt;"")),'Outreach Log'!$E$5:$E$104),"")))</f>
        <v/>
      </c>
      <c r="M24" s="21">
        <f>IF(A24="","",IF(COUNTIF('Outreach Log'!$B$5:$B$104,A24)=0,"",IFERROR(IF(LOOKUP(2,1/('Outreach Log'!$B$5:$B$104=A24),'Outreach Log'!$I$5:$I$104)=0,"",LOOKUP(2,1/('Outreach Log'!$B$5:$B$104=A24),'Outreach Log'!$I$5:$I$104)),"")))</f>
        <v/>
      </c>
      <c r="N24" s="9">
        <f>IF(A24="","",IF(OR(I24=Assumptions!$A$8,I24=Assumptions!$A$9),"No active follow-up",IF(F24="","Check lapse date",IF(F24&lt;TODAY(),"Past lapse date - review",IF(AND(M24&lt;&gt;"",M24&lt;=TODAY()),"Follow-up due",IF(AND(K24=0,F24&lt;=TODAY()+Assumptions!$H$5),"Outreach needed",IF(AND(F24&lt;=TODAY()+Assumptions!$H$5,L24&lt;&gt;"",TODAY()-L24&gt;=Assumptions!$H$6),"Outreach refresh due",IF(F24&lt;=TODAY()+Assumptions!$H$5,"Monitor closely","Monitor"))))))))</f>
        <v/>
      </c>
      <c r="O24" s="19" t="n"/>
    </row>
    <row r="25">
      <c r="A25" s="14" t="n"/>
      <c r="B25" s="14" t="n"/>
      <c r="C25" s="14" t="n"/>
      <c r="D25" s="14" t="n"/>
      <c r="E25" s="15" t="n"/>
      <c r="F25" s="15" t="n"/>
      <c r="G25" s="16" t="n"/>
      <c r="H25" s="14" t="n"/>
      <c r="I25" s="14" t="n"/>
      <c r="J25" s="17">
        <f>IF(A25="","",IF(F25="","",F25-TODAY()))</f>
        <v/>
      </c>
      <c r="K25" s="17">
        <f>IF(A25="","",COUNTIF('Outreach Log'!$B$5:$B$104,A25))</f>
        <v/>
      </c>
      <c r="L25" s="18">
        <f>IF(A25="","",IF(COUNTIFS('Outreach Log'!$B$5:$B$104,A25,'Outreach Log'!$E$5:$E$104,"&gt;0")=0,"",IFERROR(LOOKUP(2,1/(('Outreach Log'!$B$5:$B$104=A25)*('Outreach Log'!$E$5:$E$104&lt;&gt;"")),'Outreach Log'!$E$5:$E$104),"")))</f>
        <v/>
      </c>
      <c r="M25" s="18">
        <f>IF(A25="","",IF(COUNTIF('Outreach Log'!$B$5:$B$104,A25)=0,"",IFERROR(IF(LOOKUP(2,1/('Outreach Log'!$B$5:$B$104=A25),'Outreach Log'!$I$5:$I$104)=0,"",LOOKUP(2,1/('Outreach Log'!$B$5:$B$104=A25),'Outreach Log'!$I$5:$I$104)),"")))</f>
        <v/>
      </c>
      <c r="N25" s="7">
        <f>IF(A25="","",IF(OR(I25=Assumptions!$A$8,I25=Assumptions!$A$9),"No active follow-up",IF(F25="","Check lapse date",IF(F25&lt;TODAY(),"Past lapse date - review",IF(AND(M25&lt;&gt;"",M25&lt;=TODAY()),"Follow-up due",IF(AND(K25=0,F25&lt;=TODAY()+Assumptions!$H$5),"Outreach needed",IF(AND(F25&lt;=TODAY()+Assumptions!$H$5,L25&lt;&gt;"",TODAY()-L25&gt;=Assumptions!$H$6),"Outreach refresh due",IF(F25&lt;=TODAY()+Assumptions!$H$5,"Monitor closely","Monitor"))))))))</f>
        <v/>
      </c>
      <c r="O25" s="19" t="n"/>
    </row>
    <row r="26">
      <c r="A26" s="14" t="n"/>
      <c r="B26" s="14" t="n"/>
      <c r="C26" s="14" t="n"/>
      <c r="D26" s="14" t="n"/>
      <c r="E26" s="15" t="n"/>
      <c r="F26" s="15" t="n"/>
      <c r="G26" s="16" t="n"/>
      <c r="H26" s="14" t="n"/>
      <c r="I26" s="14" t="n"/>
      <c r="J26" s="20">
        <f>IF(A26="","",IF(F26="","",F26-TODAY()))</f>
        <v/>
      </c>
      <c r="K26" s="20">
        <f>IF(A26="","",COUNTIF('Outreach Log'!$B$5:$B$104,A26))</f>
        <v/>
      </c>
      <c r="L26" s="21">
        <f>IF(A26="","",IF(COUNTIFS('Outreach Log'!$B$5:$B$104,A26,'Outreach Log'!$E$5:$E$104,"&gt;0")=0,"",IFERROR(LOOKUP(2,1/(('Outreach Log'!$B$5:$B$104=A26)*('Outreach Log'!$E$5:$E$104&lt;&gt;"")),'Outreach Log'!$E$5:$E$104),"")))</f>
        <v/>
      </c>
      <c r="M26" s="21">
        <f>IF(A26="","",IF(COUNTIF('Outreach Log'!$B$5:$B$104,A26)=0,"",IFERROR(IF(LOOKUP(2,1/('Outreach Log'!$B$5:$B$104=A26),'Outreach Log'!$I$5:$I$104)=0,"",LOOKUP(2,1/('Outreach Log'!$B$5:$B$104=A26),'Outreach Log'!$I$5:$I$104)),"")))</f>
        <v/>
      </c>
      <c r="N26" s="9">
        <f>IF(A26="","",IF(OR(I26=Assumptions!$A$8,I26=Assumptions!$A$9),"No active follow-up",IF(F26="","Check lapse date",IF(F26&lt;TODAY(),"Past lapse date - review",IF(AND(M26&lt;&gt;"",M26&lt;=TODAY()),"Follow-up due",IF(AND(K26=0,F26&lt;=TODAY()+Assumptions!$H$5),"Outreach needed",IF(AND(F26&lt;=TODAY()+Assumptions!$H$5,L26&lt;&gt;"",TODAY()-L26&gt;=Assumptions!$H$6),"Outreach refresh due",IF(F26&lt;=TODAY()+Assumptions!$H$5,"Monitor closely","Monitor"))))))))</f>
        <v/>
      </c>
      <c r="O26" s="19" t="n"/>
    </row>
    <row r="27">
      <c r="A27" s="14" t="n"/>
      <c r="B27" s="14" t="n"/>
      <c r="C27" s="14" t="n"/>
      <c r="D27" s="14" t="n"/>
      <c r="E27" s="15" t="n"/>
      <c r="F27" s="15" t="n"/>
      <c r="G27" s="16" t="n"/>
      <c r="H27" s="14" t="n"/>
      <c r="I27" s="14" t="n"/>
      <c r="J27" s="17">
        <f>IF(A27="","",IF(F27="","",F27-TODAY()))</f>
        <v/>
      </c>
      <c r="K27" s="17">
        <f>IF(A27="","",COUNTIF('Outreach Log'!$B$5:$B$104,A27))</f>
        <v/>
      </c>
      <c r="L27" s="18">
        <f>IF(A27="","",IF(COUNTIFS('Outreach Log'!$B$5:$B$104,A27,'Outreach Log'!$E$5:$E$104,"&gt;0")=0,"",IFERROR(LOOKUP(2,1/(('Outreach Log'!$B$5:$B$104=A27)*('Outreach Log'!$E$5:$E$104&lt;&gt;"")),'Outreach Log'!$E$5:$E$104),"")))</f>
        <v/>
      </c>
      <c r="M27" s="18">
        <f>IF(A27="","",IF(COUNTIF('Outreach Log'!$B$5:$B$104,A27)=0,"",IFERROR(IF(LOOKUP(2,1/('Outreach Log'!$B$5:$B$104=A27),'Outreach Log'!$I$5:$I$104)=0,"",LOOKUP(2,1/('Outreach Log'!$B$5:$B$104=A27),'Outreach Log'!$I$5:$I$104)),"")))</f>
        <v/>
      </c>
      <c r="N27" s="7">
        <f>IF(A27="","",IF(OR(I27=Assumptions!$A$8,I27=Assumptions!$A$9),"No active follow-up",IF(F27="","Check lapse date",IF(F27&lt;TODAY(),"Past lapse date - review",IF(AND(M27&lt;&gt;"",M27&lt;=TODAY()),"Follow-up due",IF(AND(K27=0,F27&lt;=TODAY()+Assumptions!$H$5),"Outreach needed",IF(AND(F27&lt;=TODAY()+Assumptions!$H$5,L27&lt;&gt;"",TODAY()-L27&gt;=Assumptions!$H$6),"Outreach refresh due",IF(F27&lt;=TODAY()+Assumptions!$H$5,"Monitor closely","Monitor"))))))))</f>
        <v/>
      </c>
      <c r="O27" s="19" t="n"/>
    </row>
    <row r="28">
      <c r="A28" s="14" t="n"/>
      <c r="B28" s="14" t="n"/>
      <c r="C28" s="14" t="n"/>
      <c r="D28" s="14" t="n"/>
      <c r="E28" s="15" t="n"/>
      <c r="F28" s="15" t="n"/>
      <c r="G28" s="16" t="n"/>
      <c r="H28" s="14" t="n"/>
      <c r="I28" s="14" t="n"/>
      <c r="J28" s="20">
        <f>IF(A28="","",IF(F28="","",F28-TODAY()))</f>
        <v/>
      </c>
      <c r="K28" s="20">
        <f>IF(A28="","",COUNTIF('Outreach Log'!$B$5:$B$104,A28))</f>
        <v/>
      </c>
      <c r="L28" s="21">
        <f>IF(A28="","",IF(COUNTIFS('Outreach Log'!$B$5:$B$104,A28,'Outreach Log'!$E$5:$E$104,"&gt;0")=0,"",IFERROR(LOOKUP(2,1/(('Outreach Log'!$B$5:$B$104=A28)*('Outreach Log'!$E$5:$E$104&lt;&gt;"")),'Outreach Log'!$E$5:$E$104),"")))</f>
        <v/>
      </c>
      <c r="M28" s="21">
        <f>IF(A28="","",IF(COUNTIF('Outreach Log'!$B$5:$B$104,A28)=0,"",IFERROR(IF(LOOKUP(2,1/('Outreach Log'!$B$5:$B$104=A28),'Outreach Log'!$I$5:$I$104)=0,"",LOOKUP(2,1/('Outreach Log'!$B$5:$B$104=A28),'Outreach Log'!$I$5:$I$104)),"")))</f>
        <v/>
      </c>
      <c r="N28" s="9">
        <f>IF(A28="","",IF(OR(I28=Assumptions!$A$8,I28=Assumptions!$A$9),"No active follow-up",IF(F28="","Check lapse date",IF(F28&lt;TODAY(),"Past lapse date - review",IF(AND(M28&lt;&gt;"",M28&lt;=TODAY()),"Follow-up due",IF(AND(K28=0,F28&lt;=TODAY()+Assumptions!$H$5),"Outreach needed",IF(AND(F28&lt;=TODAY()+Assumptions!$H$5,L28&lt;&gt;"",TODAY()-L28&gt;=Assumptions!$H$6),"Outreach refresh due",IF(F28&lt;=TODAY()+Assumptions!$H$5,"Monitor closely","Monitor"))))))))</f>
        <v/>
      </c>
      <c r="O28" s="19" t="n"/>
    </row>
    <row r="29">
      <c r="A29" s="14" t="n"/>
      <c r="B29" s="14" t="n"/>
      <c r="C29" s="14" t="n"/>
      <c r="D29" s="14" t="n"/>
      <c r="E29" s="15" t="n"/>
      <c r="F29" s="15" t="n"/>
      <c r="G29" s="16" t="n"/>
      <c r="H29" s="14" t="n"/>
      <c r="I29" s="14" t="n"/>
      <c r="J29" s="17">
        <f>IF(A29="","",IF(F29="","",F29-TODAY()))</f>
        <v/>
      </c>
      <c r="K29" s="17">
        <f>IF(A29="","",COUNTIF('Outreach Log'!$B$5:$B$104,A29))</f>
        <v/>
      </c>
      <c r="L29" s="18">
        <f>IF(A29="","",IF(COUNTIFS('Outreach Log'!$B$5:$B$104,A29,'Outreach Log'!$E$5:$E$104,"&gt;0")=0,"",IFERROR(LOOKUP(2,1/(('Outreach Log'!$B$5:$B$104=A29)*('Outreach Log'!$E$5:$E$104&lt;&gt;"")),'Outreach Log'!$E$5:$E$104),"")))</f>
        <v/>
      </c>
      <c r="M29" s="18">
        <f>IF(A29="","",IF(COUNTIF('Outreach Log'!$B$5:$B$104,A29)=0,"",IFERROR(IF(LOOKUP(2,1/('Outreach Log'!$B$5:$B$104=A29),'Outreach Log'!$I$5:$I$104)=0,"",LOOKUP(2,1/('Outreach Log'!$B$5:$B$104=A29),'Outreach Log'!$I$5:$I$104)),"")))</f>
        <v/>
      </c>
      <c r="N29" s="7">
        <f>IF(A29="","",IF(OR(I29=Assumptions!$A$8,I29=Assumptions!$A$9),"No active follow-up",IF(F29="","Check lapse date",IF(F29&lt;TODAY(),"Past lapse date - review",IF(AND(M29&lt;&gt;"",M29&lt;=TODAY()),"Follow-up due",IF(AND(K29=0,F29&lt;=TODAY()+Assumptions!$H$5),"Outreach needed",IF(AND(F29&lt;=TODAY()+Assumptions!$H$5,L29&lt;&gt;"",TODAY()-L29&gt;=Assumptions!$H$6),"Outreach refresh due",IF(F29&lt;=TODAY()+Assumptions!$H$5,"Monitor closely","Monitor"))))))))</f>
        <v/>
      </c>
      <c r="O29" s="19" t="n"/>
    </row>
    <row r="30">
      <c r="A30" s="14" t="n"/>
      <c r="B30" s="14" t="n"/>
      <c r="C30" s="14" t="n"/>
      <c r="D30" s="14" t="n"/>
      <c r="E30" s="15" t="n"/>
      <c r="F30" s="15" t="n"/>
      <c r="G30" s="16" t="n"/>
      <c r="H30" s="14" t="n"/>
      <c r="I30" s="14" t="n"/>
      <c r="J30" s="20">
        <f>IF(A30="","",IF(F30="","",F30-TODAY()))</f>
        <v/>
      </c>
      <c r="K30" s="20">
        <f>IF(A30="","",COUNTIF('Outreach Log'!$B$5:$B$104,A30))</f>
        <v/>
      </c>
      <c r="L30" s="21">
        <f>IF(A30="","",IF(COUNTIFS('Outreach Log'!$B$5:$B$104,A30,'Outreach Log'!$E$5:$E$104,"&gt;0")=0,"",IFERROR(LOOKUP(2,1/(('Outreach Log'!$B$5:$B$104=A30)*('Outreach Log'!$E$5:$E$104&lt;&gt;"")),'Outreach Log'!$E$5:$E$104),"")))</f>
        <v/>
      </c>
      <c r="M30" s="21">
        <f>IF(A30="","",IF(COUNTIF('Outreach Log'!$B$5:$B$104,A30)=0,"",IFERROR(IF(LOOKUP(2,1/('Outreach Log'!$B$5:$B$104=A30),'Outreach Log'!$I$5:$I$104)=0,"",LOOKUP(2,1/('Outreach Log'!$B$5:$B$104=A30),'Outreach Log'!$I$5:$I$104)),"")))</f>
        <v/>
      </c>
      <c r="N30" s="9">
        <f>IF(A30="","",IF(OR(I30=Assumptions!$A$8,I30=Assumptions!$A$9),"No active follow-up",IF(F30="","Check lapse date",IF(F30&lt;TODAY(),"Past lapse date - review",IF(AND(M30&lt;&gt;"",M30&lt;=TODAY()),"Follow-up due",IF(AND(K30=0,F30&lt;=TODAY()+Assumptions!$H$5),"Outreach needed",IF(AND(F30&lt;=TODAY()+Assumptions!$H$5,L30&lt;&gt;"",TODAY()-L30&gt;=Assumptions!$H$6),"Outreach refresh due",IF(F30&lt;=TODAY()+Assumptions!$H$5,"Monitor closely","Monitor"))))))))</f>
        <v/>
      </c>
      <c r="O30" s="19" t="n"/>
    </row>
    <row r="31">
      <c r="A31" s="14" t="n"/>
      <c r="B31" s="14" t="n"/>
      <c r="C31" s="14" t="n"/>
      <c r="D31" s="14" t="n"/>
      <c r="E31" s="15" t="n"/>
      <c r="F31" s="15" t="n"/>
      <c r="G31" s="16" t="n"/>
      <c r="H31" s="14" t="n"/>
      <c r="I31" s="14" t="n"/>
      <c r="J31" s="17">
        <f>IF(A31="","",IF(F31="","",F31-TODAY()))</f>
        <v/>
      </c>
      <c r="K31" s="17">
        <f>IF(A31="","",COUNTIF('Outreach Log'!$B$5:$B$104,A31))</f>
        <v/>
      </c>
      <c r="L31" s="18">
        <f>IF(A31="","",IF(COUNTIFS('Outreach Log'!$B$5:$B$104,A31,'Outreach Log'!$E$5:$E$104,"&gt;0")=0,"",IFERROR(LOOKUP(2,1/(('Outreach Log'!$B$5:$B$104=A31)*('Outreach Log'!$E$5:$E$104&lt;&gt;"")),'Outreach Log'!$E$5:$E$104),"")))</f>
        <v/>
      </c>
      <c r="M31" s="18">
        <f>IF(A31="","",IF(COUNTIF('Outreach Log'!$B$5:$B$104,A31)=0,"",IFERROR(IF(LOOKUP(2,1/('Outreach Log'!$B$5:$B$104=A31),'Outreach Log'!$I$5:$I$104)=0,"",LOOKUP(2,1/('Outreach Log'!$B$5:$B$104=A31),'Outreach Log'!$I$5:$I$104)),"")))</f>
        <v/>
      </c>
      <c r="N31" s="7">
        <f>IF(A31="","",IF(OR(I31=Assumptions!$A$8,I31=Assumptions!$A$9),"No active follow-up",IF(F31="","Check lapse date",IF(F31&lt;TODAY(),"Past lapse date - review",IF(AND(M31&lt;&gt;"",M31&lt;=TODAY()),"Follow-up due",IF(AND(K31=0,F31&lt;=TODAY()+Assumptions!$H$5),"Outreach needed",IF(AND(F31&lt;=TODAY()+Assumptions!$H$5,L31&lt;&gt;"",TODAY()-L31&gt;=Assumptions!$H$6),"Outreach refresh due",IF(F31&lt;=TODAY()+Assumptions!$H$5,"Monitor closely","Monitor"))))))))</f>
        <v/>
      </c>
      <c r="O31" s="19" t="n"/>
    </row>
    <row r="32">
      <c r="A32" s="14" t="n"/>
      <c r="B32" s="14" t="n"/>
      <c r="C32" s="14" t="n"/>
      <c r="D32" s="14" t="n"/>
      <c r="E32" s="15" t="n"/>
      <c r="F32" s="15" t="n"/>
      <c r="G32" s="16" t="n"/>
      <c r="H32" s="14" t="n"/>
      <c r="I32" s="14" t="n"/>
      <c r="J32" s="20">
        <f>IF(A32="","",IF(F32="","",F32-TODAY()))</f>
        <v/>
      </c>
      <c r="K32" s="20">
        <f>IF(A32="","",COUNTIF('Outreach Log'!$B$5:$B$104,A32))</f>
        <v/>
      </c>
      <c r="L32" s="21">
        <f>IF(A32="","",IF(COUNTIFS('Outreach Log'!$B$5:$B$104,A32,'Outreach Log'!$E$5:$E$104,"&gt;0")=0,"",IFERROR(LOOKUP(2,1/(('Outreach Log'!$B$5:$B$104=A32)*('Outreach Log'!$E$5:$E$104&lt;&gt;"")),'Outreach Log'!$E$5:$E$104),"")))</f>
        <v/>
      </c>
      <c r="M32" s="21">
        <f>IF(A32="","",IF(COUNTIF('Outreach Log'!$B$5:$B$104,A32)=0,"",IFERROR(IF(LOOKUP(2,1/('Outreach Log'!$B$5:$B$104=A32),'Outreach Log'!$I$5:$I$104)=0,"",LOOKUP(2,1/('Outreach Log'!$B$5:$B$104=A32),'Outreach Log'!$I$5:$I$104)),"")))</f>
        <v/>
      </c>
      <c r="N32" s="9">
        <f>IF(A32="","",IF(OR(I32=Assumptions!$A$8,I32=Assumptions!$A$9),"No active follow-up",IF(F32="","Check lapse date",IF(F32&lt;TODAY(),"Past lapse date - review",IF(AND(M32&lt;&gt;"",M32&lt;=TODAY()),"Follow-up due",IF(AND(K32=0,F32&lt;=TODAY()+Assumptions!$H$5),"Outreach needed",IF(AND(F32&lt;=TODAY()+Assumptions!$H$5,L32&lt;&gt;"",TODAY()-L32&gt;=Assumptions!$H$6),"Outreach refresh due",IF(F32&lt;=TODAY()+Assumptions!$H$5,"Monitor closely","Monitor"))))))))</f>
        <v/>
      </c>
      <c r="O32" s="19" t="n"/>
    </row>
    <row r="33">
      <c r="A33" s="14" t="n"/>
      <c r="B33" s="14" t="n"/>
      <c r="C33" s="14" t="n"/>
      <c r="D33" s="14" t="n"/>
      <c r="E33" s="15" t="n"/>
      <c r="F33" s="15" t="n"/>
      <c r="G33" s="16" t="n"/>
      <c r="H33" s="14" t="n"/>
      <c r="I33" s="14" t="n"/>
      <c r="J33" s="17">
        <f>IF(A33="","",IF(F33="","",F33-TODAY()))</f>
        <v/>
      </c>
      <c r="K33" s="17">
        <f>IF(A33="","",COUNTIF('Outreach Log'!$B$5:$B$104,A33))</f>
        <v/>
      </c>
      <c r="L33" s="18">
        <f>IF(A33="","",IF(COUNTIFS('Outreach Log'!$B$5:$B$104,A33,'Outreach Log'!$E$5:$E$104,"&gt;0")=0,"",IFERROR(LOOKUP(2,1/(('Outreach Log'!$B$5:$B$104=A33)*('Outreach Log'!$E$5:$E$104&lt;&gt;"")),'Outreach Log'!$E$5:$E$104),"")))</f>
        <v/>
      </c>
      <c r="M33" s="18">
        <f>IF(A33="","",IF(COUNTIF('Outreach Log'!$B$5:$B$104,A33)=0,"",IFERROR(IF(LOOKUP(2,1/('Outreach Log'!$B$5:$B$104=A33),'Outreach Log'!$I$5:$I$104)=0,"",LOOKUP(2,1/('Outreach Log'!$B$5:$B$104=A33),'Outreach Log'!$I$5:$I$104)),"")))</f>
        <v/>
      </c>
      <c r="N33" s="7">
        <f>IF(A33="","",IF(OR(I33=Assumptions!$A$8,I33=Assumptions!$A$9),"No active follow-up",IF(F33="","Check lapse date",IF(F33&lt;TODAY(),"Past lapse date - review",IF(AND(M33&lt;&gt;"",M33&lt;=TODAY()),"Follow-up due",IF(AND(K33=0,F33&lt;=TODAY()+Assumptions!$H$5),"Outreach needed",IF(AND(F33&lt;=TODAY()+Assumptions!$H$5,L33&lt;&gt;"",TODAY()-L33&gt;=Assumptions!$H$6),"Outreach refresh due",IF(F33&lt;=TODAY()+Assumptions!$H$5,"Monitor closely","Monitor"))))))))</f>
        <v/>
      </c>
      <c r="O33" s="19" t="n"/>
    </row>
    <row r="34">
      <c r="A34" s="14" t="n"/>
      <c r="B34" s="14" t="n"/>
      <c r="C34" s="14" t="n"/>
      <c r="D34" s="14" t="n"/>
      <c r="E34" s="15" t="n"/>
      <c r="F34" s="15" t="n"/>
      <c r="G34" s="16" t="n"/>
      <c r="H34" s="14" t="n"/>
      <c r="I34" s="14" t="n"/>
      <c r="J34" s="20">
        <f>IF(A34="","",IF(F34="","",F34-TODAY()))</f>
        <v/>
      </c>
      <c r="K34" s="20">
        <f>IF(A34="","",COUNTIF('Outreach Log'!$B$5:$B$104,A34))</f>
        <v/>
      </c>
      <c r="L34" s="21">
        <f>IF(A34="","",IF(COUNTIFS('Outreach Log'!$B$5:$B$104,A34,'Outreach Log'!$E$5:$E$104,"&gt;0")=0,"",IFERROR(LOOKUP(2,1/(('Outreach Log'!$B$5:$B$104=A34)*('Outreach Log'!$E$5:$E$104&lt;&gt;"")),'Outreach Log'!$E$5:$E$104),"")))</f>
        <v/>
      </c>
      <c r="M34" s="21">
        <f>IF(A34="","",IF(COUNTIF('Outreach Log'!$B$5:$B$104,A34)=0,"",IFERROR(IF(LOOKUP(2,1/('Outreach Log'!$B$5:$B$104=A34),'Outreach Log'!$I$5:$I$104)=0,"",LOOKUP(2,1/('Outreach Log'!$B$5:$B$104=A34),'Outreach Log'!$I$5:$I$104)),"")))</f>
        <v/>
      </c>
      <c r="N34" s="9">
        <f>IF(A34="","",IF(OR(I34=Assumptions!$A$8,I34=Assumptions!$A$9),"No active follow-up",IF(F34="","Check lapse date",IF(F34&lt;TODAY(),"Past lapse date - review",IF(AND(M34&lt;&gt;"",M34&lt;=TODAY()),"Follow-up due",IF(AND(K34=0,F34&lt;=TODAY()+Assumptions!$H$5),"Outreach needed",IF(AND(F34&lt;=TODAY()+Assumptions!$H$5,L34&lt;&gt;"",TODAY()-L34&gt;=Assumptions!$H$6),"Outreach refresh due",IF(F34&lt;=TODAY()+Assumptions!$H$5,"Monitor closely","Monitor"))))))))</f>
        <v/>
      </c>
      <c r="O34" s="19" t="n"/>
    </row>
    <row r="35">
      <c r="A35" s="14" t="n"/>
      <c r="B35" s="14" t="n"/>
      <c r="C35" s="14" t="n"/>
      <c r="D35" s="14" t="n"/>
      <c r="E35" s="15" t="n"/>
      <c r="F35" s="15" t="n"/>
      <c r="G35" s="16" t="n"/>
      <c r="H35" s="14" t="n"/>
      <c r="I35" s="14" t="n"/>
      <c r="J35" s="17">
        <f>IF(A35="","",IF(F35="","",F35-TODAY()))</f>
        <v/>
      </c>
      <c r="K35" s="17">
        <f>IF(A35="","",COUNTIF('Outreach Log'!$B$5:$B$104,A35))</f>
        <v/>
      </c>
      <c r="L35" s="18">
        <f>IF(A35="","",IF(COUNTIFS('Outreach Log'!$B$5:$B$104,A35,'Outreach Log'!$E$5:$E$104,"&gt;0")=0,"",IFERROR(LOOKUP(2,1/(('Outreach Log'!$B$5:$B$104=A35)*('Outreach Log'!$E$5:$E$104&lt;&gt;"")),'Outreach Log'!$E$5:$E$104),"")))</f>
        <v/>
      </c>
      <c r="M35" s="18">
        <f>IF(A35="","",IF(COUNTIF('Outreach Log'!$B$5:$B$104,A35)=0,"",IFERROR(IF(LOOKUP(2,1/('Outreach Log'!$B$5:$B$104=A35),'Outreach Log'!$I$5:$I$104)=0,"",LOOKUP(2,1/('Outreach Log'!$B$5:$B$104=A35),'Outreach Log'!$I$5:$I$104)),"")))</f>
        <v/>
      </c>
      <c r="N35" s="7">
        <f>IF(A35="","",IF(OR(I35=Assumptions!$A$8,I35=Assumptions!$A$9),"No active follow-up",IF(F35="","Check lapse date",IF(F35&lt;TODAY(),"Past lapse date - review",IF(AND(M35&lt;&gt;"",M35&lt;=TODAY()),"Follow-up due",IF(AND(K35=0,F35&lt;=TODAY()+Assumptions!$H$5),"Outreach needed",IF(AND(F35&lt;=TODAY()+Assumptions!$H$5,L35&lt;&gt;"",TODAY()-L35&gt;=Assumptions!$H$6),"Outreach refresh due",IF(F35&lt;=TODAY()+Assumptions!$H$5,"Monitor closely","Monitor"))))))))</f>
        <v/>
      </c>
      <c r="O35" s="19" t="n"/>
    </row>
    <row r="36">
      <c r="A36" s="14" t="n"/>
      <c r="B36" s="14" t="n"/>
      <c r="C36" s="14" t="n"/>
      <c r="D36" s="14" t="n"/>
      <c r="E36" s="15" t="n"/>
      <c r="F36" s="15" t="n"/>
      <c r="G36" s="16" t="n"/>
      <c r="H36" s="14" t="n"/>
      <c r="I36" s="14" t="n"/>
      <c r="J36" s="20">
        <f>IF(A36="","",IF(F36="","",F36-TODAY()))</f>
        <v/>
      </c>
      <c r="K36" s="20">
        <f>IF(A36="","",COUNTIF('Outreach Log'!$B$5:$B$104,A36))</f>
        <v/>
      </c>
      <c r="L36" s="21">
        <f>IF(A36="","",IF(COUNTIFS('Outreach Log'!$B$5:$B$104,A36,'Outreach Log'!$E$5:$E$104,"&gt;0")=0,"",IFERROR(LOOKUP(2,1/(('Outreach Log'!$B$5:$B$104=A36)*('Outreach Log'!$E$5:$E$104&lt;&gt;"")),'Outreach Log'!$E$5:$E$104),"")))</f>
        <v/>
      </c>
      <c r="M36" s="21">
        <f>IF(A36="","",IF(COUNTIF('Outreach Log'!$B$5:$B$104,A36)=0,"",IFERROR(IF(LOOKUP(2,1/('Outreach Log'!$B$5:$B$104=A36),'Outreach Log'!$I$5:$I$104)=0,"",LOOKUP(2,1/('Outreach Log'!$B$5:$B$104=A36),'Outreach Log'!$I$5:$I$104)),"")))</f>
        <v/>
      </c>
      <c r="N36" s="9">
        <f>IF(A36="","",IF(OR(I36=Assumptions!$A$8,I36=Assumptions!$A$9),"No active follow-up",IF(F36="","Check lapse date",IF(F36&lt;TODAY(),"Past lapse date - review",IF(AND(M36&lt;&gt;"",M36&lt;=TODAY()),"Follow-up due",IF(AND(K36=0,F36&lt;=TODAY()+Assumptions!$H$5),"Outreach needed",IF(AND(F36&lt;=TODAY()+Assumptions!$H$5,L36&lt;&gt;"",TODAY()-L36&gt;=Assumptions!$H$6),"Outreach refresh due",IF(F36&lt;=TODAY()+Assumptions!$H$5,"Monitor closely","Monitor"))))))))</f>
        <v/>
      </c>
      <c r="O36" s="19" t="n"/>
    </row>
    <row r="37">
      <c r="A37" s="14" t="n"/>
      <c r="B37" s="14" t="n"/>
      <c r="C37" s="14" t="n"/>
      <c r="D37" s="14" t="n"/>
      <c r="E37" s="15" t="n"/>
      <c r="F37" s="15" t="n"/>
      <c r="G37" s="16" t="n"/>
      <c r="H37" s="14" t="n"/>
      <c r="I37" s="14" t="n"/>
      <c r="J37" s="17">
        <f>IF(A37="","",IF(F37="","",F37-TODAY()))</f>
        <v/>
      </c>
      <c r="K37" s="17">
        <f>IF(A37="","",COUNTIF('Outreach Log'!$B$5:$B$104,A37))</f>
        <v/>
      </c>
      <c r="L37" s="18">
        <f>IF(A37="","",IF(COUNTIFS('Outreach Log'!$B$5:$B$104,A37,'Outreach Log'!$E$5:$E$104,"&gt;0")=0,"",IFERROR(LOOKUP(2,1/(('Outreach Log'!$B$5:$B$104=A37)*('Outreach Log'!$E$5:$E$104&lt;&gt;"")),'Outreach Log'!$E$5:$E$104),"")))</f>
        <v/>
      </c>
      <c r="M37" s="18">
        <f>IF(A37="","",IF(COUNTIF('Outreach Log'!$B$5:$B$104,A37)=0,"",IFERROR(IF(LOOKUP(2,1/('Outreach Log'!$B$5:$B$104=A37),'Outreach Log'!$I$5:$I$104)=0,"",LOOKUP(2,1/('Outreach Log'!$B$5:$B$104=A37),'Outreach Log'!$I$5:$I$104)),"")))</f>
        <v/>
      </c>
      <c r="N37" s="7">
        <f>IF(A37="","",IF(OR(I37=Assumptions!$A$8,I37=Assumptions!$A$9),"No active follow-up",IF(F37="","Check lapse date",IF(F37&lt;TODAY(),"Past lapse date - review",IF(AND(M37&lt;&gt;"",M37&lt;=TODAY()),"Follow-up due",IF(AND(K37=0,F37&lt;=TODAY()+Assumptions!$H$5),"Outreach needed",IF(AND(F37&lt;=TODAY()+Assumptions!$H$5,L37&lt;&gt;"",TODAY()-L37&gt;=Assumptions!$H$6),"Outreach refresh due",IF(F37&lt;=TODAY()+Assumptions!$H$5,"Monitor closely","Monitor"))))))))</f>
        <v/>
      </c>
      <c r="O37" s="19" t="n"/>
    </row>
    <row r="38">
      <c r="A38" s="14" t="n"/>
      <c r="B38" s="14" t="n"/>
      <c r="C38" s="14" t="n"/>
      <c r="D38" s="14" t="n"/>
      <c r="E38" s="15" t="n"/>
      <c r="F38" s="15" t="n"/>
      <c r="G38" s="16" t="n"/>
      <c r="H38" s="14" t="n"/>
      <c r="I38" s="14" t="n"/>
      <c r="J38" s="20">
        <f>IF(A38="","",IF(F38="","",F38-TODAY()))</f>
        <v/>
      </c>
      <c r="K38" s="20">
        <f>IF(A38="","",COUNTIF('Outreach Log'!$B$5:$B$104,A38))</f>
        <v/>
      </c>
      <c r="L38" s="21">
        <f>IF(A38="","",IF(COUNTIFS('Outreach Log'!$B$5:$B$104,A38,'Outreach Log'!$E$5:$E$104,"&gt;0")=0,"",IFERROR(LOOKUP(2,1/(('Outreach Log'!$B$5:$B$104=A38)*('Outreach Log'!$E$5:$E$104&lt;&gt;"")),'Outreach Log'!$E$5:$E$104),"")))</f>
        <v/>
      </c>
      <c r="M38" s="21">
        <f>IF(A38="","",IF(COUNTIF('Outreach Log'!$B$5:$B$104,A38)=0,"",IFERROR(IF(LOOKUP(2,1/('Outreach Log'!$B$5:$B$104=A38),'Outreach Log'!$I$5:$I$104)=0,"",LOOKUP(2,1/('Outreach Log'!$B$5:$B$104=A38),'Outreach Log'!$I$5:$I$104)),"")))</f>
        <v/>
      </c>
      <c r="N38" s="9">
        <f>IF(A38="","",IF(OR(I38=Assumptions!$A$8,I38=Assumptions!$A$9),"No active follow-up",IF(F38="","Check lapse date",IF(F38&lt;TODAY(),"Past lapse date - review",IF(AND(M38&lt;&gt;"",M38&lt;=TODAY()),"Follow-up due",IF(AND(K38=0,F38&lt;=TODAY()+Assumptions!$H$5),"Outreach needed",IF(AND(F38&lt;=TODAY()+Assumptions!$H$5,L38&lt;&gt;"",TODAY()-L38&gt;=Assumptions!$H$6),"Outreach refresh due",IF(F38&lt;=TODAY()+Assumptions!$H$5,"Monitor closely","Monitor"))))))))</f>
        <v/>
      </c>
      <c r="O38" s="19" t="n"/>
    </row>
    <row r="39">
      <c r="A39" s="14" t="n"/>
      <c r="B39" s="14" t="n"/>
      <c r="C39" s="14" t="n"/>
      <c r="D39" s="14" t="n"/>
      <c r="E39" s="15" t="n"/>
      <c r="F39" s="15" t="n"/>
      <c r="G39" s="16" t="n"/>
      <c r="H39" s="14" t="n"/>
      <c r="I39" s="14" t="n"/>
      <c r="J39" s="17">
        <f>IF(A39="","",IF(F39="","",F39-TODAY()))</f>
        <v/>
      </c>
      <c r="K39" s="17">
        <f>IF(A39="","",COUNTIF('Outreach Log'!$B$5:$B$104,A39))</f>
        <v/>
      </c>
      <c r="L39" s="18">
        <f>IF(A39="","",IF(COUNTIFS('Outreach Log'!$B$5:$B$104,A39,'Outreach Log'!$E$5:$E$104,"&gt;0")=0,"",IFERROR(LOOKUP(2,1/(('Outreach Log'!$B$5:$B$104=A39)*('Outreach Log'!$E$5:$E$104&lt;&gt;"")),'Outreach Log'!$E$5:$E$104),"")))</f>
        <v/>
      </c>
      <c r="M39" s="18">
        <f>IF(A39="","",IF(COUNTIF('Outreach Log'!$B$5:$B$104,A39)=0,"",IFERROR(IF(LOOKUP(2,1/('Outreach Log'!$B$5:$B$104=A39),'Outreach Log'!$I$5:$I$104)=0,"",LOOKUP(2,1/('Outreach Log'!$B$5:$B$104=A39),'Outreach Log'!$I$5:$I$104)),"")))</f>
        <v/>
      </c>
      <c r="N39" s="7">
        <f>IF(A39="","",IF(OR(I39=Assumptions!$A$8,I39=Assumptions!$A$9),"No active follow-up",IF(F39="","Check lapse date",IF(F39&lt;TODAY(),"Past lapse date - review",IF(AND(M39&lt;&gt;"",M39&lt;=TODAY()),"Follow-up due",IF(AND(K39=0,F39&lt;=TODAY()+Assumptions!$H$5),"Outreach needed",IF(AND(F39&lt;=TODAY()+Assumptions!$H$5,L39&lt;&gt;"",TODAY()-L39&gt;=Assumptions!$H$6),"Outreach refresh due",IF(F39&lt;=TODAY()+Assumptions!$H$5,"Monitor closely","Monitor"))))))))</f>
        <v/>
      </c>
      <c r="O39" s="19" t="n"/>
    </row>
    <row r="40">
      <c r="A40" s="14" t="n"/>
      <c r="B40" s="14" t="n"/>
      <c r="C40" s="14" t="n"/>
      <c r="D40" s="14" t="n"/>
      <c r="E40" s="15" t="n"/>
      <c r="F40" s="15" t="n"/>
      <c r="G40" s="16" t="n"/>
      <c r="H40" s="14" t="n"/>
      <c r="I40" s="14" t="n"/>
      <c r="J40" s="20">
        <f>IF(A40="","",IF(F40="","",F40-TODAY()))</f>
        <v/>
      </c>
      <c r="K40" s="20">
        <f>IF(A40="","",COUNTIF('Outreach Log'!$B$5:$B$104,A40))</f>
        <v/>
      </c>
      <c r="L40" s="21">
        <f>IF(A40="","",IF(COUNTIFS('Outreach Log'!$B$5:$B$104,A40,'Outreach Log'!$E$5:$E$104,"&gt;0")=0,"",IFERROR(LOOKUP(2,1/(('Outreach Log'!$B$5:$B$104=A40)*('Outreach Log'!$E$5:$E$104&lt;&gt;"")),'Outreach Log'!$E$5:$E$104),"")))</f>
        <v/>
      </c>
      <c r="M40" s="21">
        <f>IF(A40="","",IF(COUNTIF('Outreach Log'!$B$5:$B$104,A40)=0,"",IFERROR(IF(LOOKUP(2,1/('Outreach Log'!$B$5:$B$104=A40),'Outreach Log'!$I$5:$I$104)=0,"",LOOKUP(2,1/('Outreach Log'!$B$5:$B$104=A40),'Outreach Log'!$I$5:$I$104)),"")))</f>
        <v/>
      </c>
      <c r="N40" s="9">
        <f>IF(A40="","",IF(OR(I40=Assumptions!$A$8,I40=Assumptions!$A$9),"No active follow-up",IF(F40="","Check lapse date",IF(F40&lt;TODAY(),"Past lapse date - review",IF(AND(M40&lt;&gt;"",M40&lt;=TODAY()),"Follow-up due",IF(AND(K40=0,F40&lt;=TODAY()+Assumptions!$H$5),"Outreach needed",IF(AND(F40&lt;=TODAY()+Assumptions!$H$5,L40&lt;&gt;"",TODAY()-L40&gt;=Assumptions!$H$6),"Outreach refresh due",IF(F40&lt;=TODAY()+Assumptions!$H$5,"Monitor closely","Monitor"))))))))</f>
        <v/>
      </c>
      <c r="O40" s="19" t="n"/>
    </row>
    <row r="41">
      <c r="A41" s="14" t="n"/>
      <c r="B41" s="14" t="n"/>
      <c r="C41" s="14" t="n"/>
      <c r="D41" s="14" t="n"/>
      <c r="E41" s="15" t="n"/>
      <c r="F41" s="15" t="n"/>
      <c r="G41" s="16" t="n"/>
      <c r="H41" s="14" t="n"/>
      <c r="I41" s="14" t="n"/>
      <c r="J41" s="17">
        <f>IF(A41="","",IF(F41="","",F41-TODAY()))</f>
        <v/>
      </c>
      <c r="K41" s="17">
        <f>IF(A41="","",COUNTIF('Outreach Log'!$B$5:$B$104,A41))</f>
        <v/>
      </c>
      <c r="L41" s="18">
        <f>IF(A41="","",IF(COUNTIFS('Outreach Log'!$B$5:$B$104,A41,'Outreach Log'!$E$5:$E$104,"&gt;0")=0,"",IFERROR(LOOKUP(2,1/(('Outreach Log'!$B$5:$B$104=A41)*('Outreach Log'!$E$5:$E$104&lt;&gt;"")),'Outreach Log'!$E$5:$E$104),"")))</f>
        <v/>
      </c>
      <c r="M41" s="18">
        <f>IF(A41="","",IF(COUNTIF('Outreach Log'!$B$5:$B$104,A41)=0,"",IFERROR(IF(LOOKUP(2,1/('Outreach Log'!$B$5:$B$104=A41),'Outreach Log'!$I$5:$I$104)=0,"",LOOKUP(2,1/('Outreach Log'!$B$5:$B$104=A41),'Outreach Log'!$I$5:$I$104)),"")))</f>
        <v/>
      </c>
      <c r="N41" s="7">
        <f>IF(A41="","",IF(OR(I41=Assumptions!$A$8,I41=Assumptions!$A$9),"No active follow-up",IF(F41="","Check lapse date",IF(F41&lt;TODAY(),"Past lapse date - review",IF(AND(M41&lt;&gt;"",M41&lt;=TODAY()),"Follow-up due",IF(AND(K41=0,F41&lt;=TODAY()+Assumptions!$H$5),"Outreach needed",IF(AND(F41&lt;=TODAY()+Assumptions!$H$5,L41&lt;&gt;"",TODAY()-L41&gt;=Assumptions!$H$6),"Outreach refresh due",IF(F41&lt;=TODAY()+Assumptions!$H$5,"Monitor closely","Monitor"))))))))</f>
        <v/>
      </c>
      <c r="O41" s="19" t="n"/>
    </row>
    <row r="42">
      <c r="A42" s="14" t="n"/>
      <c r="B42" s="14" t="n"/>
      <c r="C42" s="14" t="n"/>
      <c r="D42" s="14" t="n"/>
      <c r="E42" s="15" t="n"/>
      <c r="F42" s="15" t="n"/>
      <c r="G42" s="16" t="n"/>
      <c r="H42" s="14" t="n"/>
      <c r="I42" s="14" t="n"/>
      <c r="J42" s="20">
        <f>IF(A42="","",IF(F42="","",F42-TODAY()))</f>
        <v/>
      </c>
      <c r="K42" s="20">
        <f>IF(A42="","",COUNTIF('Outreach Log'!$B$5:$B$104,A42))</f>
        <v/>
      </c>
      <c r="L42" s="21">
        <f>IF(A42="","",IF(COUNTIFS('Outreach Log'!$B$5:$B$104,A42,'Outreach Log'!$E$5:$E$104,"&gt;0")=0,"",IFERROR(LOOKUP(2,1/(('Outreach Log'!$B$5:$B$104=A42)*('Outreach Log'!$E$5:$E$104&lt;&gt;"")),'Outreach Log'!$E$5:$E$104),"")))</f>
        <v/>
      </c>
      <c r="M42" s="21">
        <f>IF(A42="","",IF(COUNTIF('Outreach Log'!$B$5:$B$104,A42)=0,"",IFERROR(IF(LOOKUP(2,1/('Outreach Log'!$B$5:$B$104=A42),'Outreach Log'!$I$5:$I$104)=0,"",LOOKUP(2,1/('Outreach Log'!$B$5:$B$104=A42),'Outreach Log'!$I$5:$I$104)),"")))</f>
        <v/>
      </c>
      <c r="N42" s="9">
        <f>IF(A42="","",IF(OR(I42=Assumptions!$A$8,I42=Assumptions!$A$9),"No active follow-up",IF(F42="","Check lapse date",IF(F42&lt;TODAY(),"Past lapse date - review",IF(AND(M42&lt;&gt;"",M42&lt;=TODAY()),"Follow-up due",IF(AND(K42=0,F42&lt;=TODAY()+Assumptions!$H$5),"Outreach needed",IF(AND(F42&lt;=TODAY()+Assumptions!$H$5,L42&lt;&gt;"",TODAY()-L42&gt;=Assumptions!$H$6),"Outreach refresh due",IF(F42&lt;=TODAY()+Assumptions!$H$5,"Monitor closely","Monitor"))))))))</f>
        <v/>
      </c>
      <c r="O42" s="19" t="n"/>
    </row>
    <row r="43">
      <c r="A43" s="14" t="n"/>
      <c r="B43" s="14" t="n"/>
      <c r="C43" s="14" t="n"/>
      <c r="D43" s="14" t="n"/>
      <c r="E43" s="15" t="n"/>
      <c r="F43" s="15" t="n"/>
      <c r="G43" s="16" t="n"/>
      <c r="H43" s="14" t="n"/>
      <c r="I43" s="14" t="n"/>
      <c r="J43" s="17">
        <f>IF(A43="","",IF(F43="","",F43-TODAY()))</f>
        <v/>
      </c>
      <c r="K43" s="17">
        <f>IF(A43="","",COUNTIF('Outreach Log'!$B$5:$B$104,A43))</f>
        <v/>
      </c>
      <c r="L43" s="18">
        <f>IF(A43="","",IF(COUNTIFS('Outreach Log'!$B$5:$B$104,A43,'Outreach Log'!$E$5:$E$104,"&gt;0")=0,"",IFERROR(LOOKUP(2,1/(('Outreach Log'!$B$5:$B$104=A43)*('Outreach Log'!$E$5:$E$104&lt;&gt;"")),'Outreach Log'!$E$5:$E$104),"")))</f>
        <v/>
      </c>
      <c r="M43" s="18">
        <f>IF(A43="","",IF(COUNTIF('Outreach Log'!$B$5:$B$104,A43)=0,"",IFERROR(IF(LOOKUP(2,1/('Outreach Log'!$B$5:$B$104=A43),'Outreach Log'!$I$5:$I$104)=0,"",LOOKUP(2,1/('Outreach Log'!$B$5:$B$104=A43),'Outreach Log'!$I$5:$I$104)),"")))</f>
        <v/>
      </c>
      <c r="N43" s="7">
        <f>IF(A43="","",IF(OR(I43=Assumptions!$A$8,I43=Assumptions!$A$9),"No active follow-up",IF(F43="","Check lapse date",IF(F43&lt;TODAY(),"Past lapse date - review",IF(AND(M43&lt;&gt;"",M43&lt;=TODAY()),"Follow-up due",IF(AND(K43=0,F43&lt;=TODAY()+Assumptions!$H$5),"Outreach needed",IF(AND(F43&lt;=TODAY()+Assumptions!$H$5,L43&lt;&gt;"",TODAY()-L43&gt;=Assumptions!$H$6),"Outreach refresh due",IF(F43&lt;=TODAY()+Assumptions!$H$5,"Monitor closely","Monitor"))))))))</f>
        <v/>
      </c>
      <c r="O43" s="19" t="n"/>
    </row>
    <row r="44">
      <c r="A44" s="14" t="n"/>
      <c r="B44" s="14" t="n"/>
      <c r="C44" s="14" t="n"/>
      <c r="D44" s="14" t="n"/>
      <c r="E44" s="15" t="n"/>
      <c r="F44" s="15" t="n"/>
      <c r="G44" s="16" t="n"/>
      <c r="H44" s="14" t="n"/>
      <c r="I44" s="14" t="n"/>
      <c r="J44" s="20">
        <f>IF(A44="","",IF(F44="","",F44-TODAY()))</f>
        <v/>
      </c>
      <c r="K44" s="20">
        <f>IF(A44="","",COUNTIF('Outreach Log'!$B$5:$B$104,A44))</f>
        <v/>
      </c>
      <c r="L44" s="21">
        <f>IF(A44="","",IF(COUNTIFS('Outreach Log'!$B$5:$B$104,A44,'Outreach Log'!$E$5:$E$104,"&gt;0")=0,"",IFERROR(LOOKUP(2,1/(('Outreach Log'!$B$5:$B$104=A44)*('Outreach Log'!$E$5:$E$104&lt;&gt;"")),'Outreach Log'!$E$5:$E$104),"")))</f>
        <v/>
      </c>
      <c r="M44" s="21">
        <f>IF(A44="","",IF(COUNTIF('Outreach Log'!$B$5:$B$104,A44)=0,"",IFERROR(IF(LOOKUP(2,1/('Outreach Log'!$B$5:$B$104=A44),'Outreach Log'!$I$5:$I$104)=0,"",LOOKUP(2,1/('Outreach Log'!$B$5:$B$104=A44),'Outreach Log'!$I$5:$I$104)),"")))</f>
        <v/>
      </c>
      <c r="N44" s="9">
        <f>IF(A44="","",IF(OR(I44=Assumptions!$A$8,I44=Assumptions!$A$9),"No active follow-up",IF(F44="","Check lapse date",IF(F44&lt;TODAY(),"Past lapse date - review",IF(AND(M44&lt;&gt;"",M44&lt;=TODAY()),"Follow-up due",IF(AND(K44=0,F44&lt;=TODAY()+Assumptions!$H$5),"Outreach needed",IF(AND(F44&lt;=TODAY()+Assumptions!$H$5,L44&lt;&gt;"",TODAY()-L44&gt;=Assumptions!$H$6),"Outreach refresh due",IF(F44&lt;=TODAY()+Assumptions!$H$5,"Monitor closely","Monitor"))))))))</f>
        <v/>
      </c>
      <c r="O44" s="19" t="n"/>
    </row>
    <row r="45">
      <c r="A45" s="14" t="n"/>
      <c r="B45" s="14" t="n"/>
      <c r="C45" s="14" t="n"/>
      <c r="D45" s="14" t="n"/>
      <c r="E45" s="15" t="n"/>
      <c r="F45" s="15" t="n"/>
      <c r="G45" s="16" t="n"/>
      <c r="H45" s="14" t="n"/>
      <c r="I45" s="14" t="n"/>
      <c r="J45" s="17">
        <f>IF(A45="","",IF(F45="","",F45-TODAY()))</f>
        <v/>
      </c>
      <c r="K45" s="17">
        <f>IF(A45="","",COUNTIF('Outreach Log'!$B$5:$B$104,A45))</f>
        <v/>
      </c>
      <c r="L45" s="18">
        <f>IF(A45="","",IF(COUNTIFS('Outreach Log'!$B$5:$B$104,A45,'Outreach Log'!$E$5:$E$104,"&gt;0")=0,"",IFERROR(LOOKUP(2,1/(('Outreach Log'!$B$5:$B$104=A45)*('Outreach Log'!$E$5:$E$104&lt;&gt;"")),'Outreach Log'!$E$5:$E$104),"")))</f>
        <v/>
      </c>
      <c r="M45" s="18">
        <f>IF(A45="","",IF(COUNTIF('Outreach Log'!$B$5:$B$104,A45)=0,"",IFERROR(IF(LOOKUP(2,1/('Outreach Log'!$B$5:$B$104=A45),'Outreach Log'!$I$5:$I$104)=0,"",LOOKUP(2,1/('Outreach Log'!$B$5:$B$104=A45),'Outreach Log'!$I$5:$I$104)),"")))</f>
        <v/>
      </c>
      <c r="N45" s="7">
        <f>IF(A45="","",IF(OR(I45=Assumptions!$A$8,I45=Assumptions!$A$9),"No active follow-up",IF(F45="","Check lapse date",IF(F45&lt;TODAY(),"Past lapse date - review",IF(AND(M45&lt;&gt;"",M45&lt;=TODAY()),"Follow-up due",IF(AND(K45=0,F45&lt;=TODAY()+Assumptions!$H$5),"Outreach needed",IF(AND(F45&lt;=TODAY()+Assumptions!$H$5,L45&lt;&gt;"",TODAY()-L45&gt;=Assumptions!$H$6),"Outreach refresh due",IF(F45&lt;=TODAY()+Assumptions!$H$5,"Monitor closely","Monitor"))))))))</f>
        <v/>
      </c>
      <c r="O45" s="19" t="n"/>
    </row>
    <row r="46">
      <c r="A46" s="14" t="n"/>
      <c r="B46" s="14" t="n"/>
      <c r="C46" s="14" t="n"/>
      <c r="D46" s="14" t="n"/>
      <c r="E46" s="15" t="n"/>
      <c r="F46" s="15" t="n"/>
      <c r="G46" s="16" t="n"/>
      <c r="H46" s="14" t="n"/>
      <c r="I46" s="14" t="n"/>
      <c r="J46" s="20">
        <f>IF(A46="","",IF(F46="","",F46-TODAY()))</f>
        <v/>
      </c>
      <c r="K46" s="20">
        <f>IF(A46="","",COUNTIF('Outreach Log'!$B$5:$B$104,A46))</f>
        <v/>
      </c>
      <c r="L46" s="21">
        <f>IF(A46="","",IF(COUNTIFS('Outreach Log'!$B$5:$B$104,A46,'Outreach Log'!$E$5:$E$104,"&gt;0")=0,"",IFERROR(LOOKUP(2,1/(('Outreach Log'!$B$5:$B$104=A46)*('Outreach Log'!$E$5:$E$104&lt;&gt;"")),'Outreach Log'!$E$5:$E$104),"")))</f>
        <v/>
      </c>
      <c r="M46" s="21">
        <f>IF(A46="","",IF(COUNTIF('Outreach Log'!$B$5:$B$104,A46)=0,"",IFERROR(IF(LOOKUP(2,1/('Outreach Log'!$B$5:$B$104=A46),'Outreach Log'!$I$5:$I$104)=0,"",LOOKUP(2,1/('Outreach Log'!$B$5:$B$104=A46),'Outreach Log'!$I$5:$I$104)),"")))</f>
        <v/>
      </c>
      <c r="N46" s="9">
        <f>IF(A46="","",IF(OR(I46=Assumptions!$A$8,I46=Assumptions!$A$9),"No active follow-up",IF(F46="","Check lapse date",IF(F46&lt;TODAY(),"Past lapse date - review",IF(AND(M46&lt;&gt;"",M46&lt;=TODAY()),"Follow-up due",IF(AND(K46=0,F46&lt;=TODAY()+Assumptions!$H$5),"Outreach needed",IF(AND(F46&lt;=TODAY()+Assumptions!$H$5,L46&lt;&gt;"",TODAY()-L46&gt;=Assumptions!$H$6),"Outreach refresh due",IF(F46&lt;=TODAY()+Assumptions!$H$5,"Monitor closely","Monitor"))))))))</f>
        <v/>
      </c>
      <c r="O46" s="19" t="n"/>
    </row>
    <row r="47">
      <c r="A47" s="14" t="n"/>
      <c r="B47" s="14" t="n"/>
      <c r="C47" s="14" t="n"/>
      <c r="D47" s="14" t="n"/>
      <c r="E47" s="15" t="n"/>
      <c r="F47" s="15" t="n"/>
      <c r="G47" s="16" t="n"/>
      <c r="H47" s="14" t="n"/>
      <c r="I47" s="14" t="n"/>
      <c r="J47" s="17">
        <f>IF(A47="","",IF(F47="","",F47-TODAY()))</f>
        <v/>
      </c>
      <c r="K47" s="17">
        <f>IF(A47="","",COUNTIF('Outreach Log'!$B$5:$B$104,A47))</f>
        <v/>
      </c>
      <c r="L47" s="18">
        <f>IF(A47="","",IF(COUNTIFS('Outreach Log'!$B$5:$B$104,A47,'Outreach Log'!$E$5:$E$104,"&gt;0")=0,"",IFERROR(LOOKUP(2,1/(('Outreach Log'!$B$5:$B$104=A47)*('Outreach Log'!$E$5:$E$104&lt;&gt;"")),'Outreach Log'!$E$5:$E$104),"")))</f>
        <v/>
      </c>
      <c r="M47" s="18">
        <f>IF(A47="","",IF(COUNTIF('Outreach Log'!$B$5:$B$104,A47)=0,"",IFERROR(IF(LOOKUP(2,1/('Outreach Log'!$B$5:$B$104=A47),'Outreach Log'!$I$5:$I$104)=0,"",LOOKUP(2,1/('Outreach Log'!$B$5:$B$104=A47),'Outreach Log'!$I$5:$I$104)),"")))</f>
        <v/>
      </c>
      <c r="N47" s="7">
        <f>IF(A47="","",IF(OR(I47=Assumptions!$A$8,I47=Assumptions!$A$9),"No active follow-up",IF(F47="","Check lapse date",IF(F47&lt;TODAY(),"Past lapse date - review",IF(AND(M47&lt;&gt;"",M47&lt;=TODAY()),"Follow-up due",IF(AND(K47=0,F47&lt;=TODAY()+Assumptions!$H$5),"Outreach needed",IF(AND(F47&lt;=TODAY()+Assumptions!$H$5,L47&lt;&gt;"",TODAY()-L47&gt;=Assumptions!$H$6),"Outreach refresh due",IF(F47&lt;=TODAY()+Assumptions!$H$5,"Monitor closely","Monitor"))))))))</f>
        <v/>
      </c>
      <c r="O47" s="19" t="n"/>
    </row>
    <row r="48">
      <c r="A48" s="14" t="n"/>
      <c r="B48" s="14" t="n"/>
      <c r="C48" s="14" t="n"/>
      <c r="D48" s="14" t="n"/>
      <c r="E48" s="15" t="n"/>
      <c r="F48" s="15" t="n"/>
      <c r="G48" s="16" t="n"/>
      <c r="H48" s="14" t="n"/>
      <c r="I48" s="14" t="n"/>
      <c r="J48" s="20">
        <f>IF(A48="","",IF(F48="","",F48-TODAY()))</f>
        <v/>
      </c>
      <c r="K48" s="20">
        <f>IF(A48="","",COUNTIF('Outreach Log'!$B$5:$B$104,A48))</f>
        <v/>
      </c>
      <c r="L48" s="21">
        <f>IF(A48="","",IF(COUNTIFS('Outreach Log'!$B$5:$B$104,A48,'Outreach Log'!$E$5:$E$104,"&gt;0")=0,"",IFERROR(LOOKUP(2,1/(('Outreach Log'!$B$5:$B$104=A48)*('Outreach Log'!$E$5:$E$104&lt;&gt;"")),'Outreach Log'!$E$5:$E$104),"")))</f>
        <v/>
      </c>
      <c r="M48" s="21">
        <f>IF(A48="","",IF(COUNTIF('Outreach Log'!$B$5:$B$104,A48)=0,"",IFERROR(IF(LOOKUP(2,1/('Outreach Log'!$B$5:$B$104=A48),'Outreach Log'!$I$5:$I$104)=0,"",LOOKUP(2,1/('Outreach Log'!$B$5:$B$104=A48),'Outreach Log'!$I$5:$I$104)),"")))</f>
        <v/>
      </c>
      <c r="N48" s="9">
        <f>IF(A48="","",IF(OR(I48=Assumptions!$A$8,I48=Assumptions!$A$9),"No active follow-up",IF(F48="","Check lapse date",IF(F48&lt;TODAY(),"Past lapse date - review",IF(AND(M48&lt;&gt;"",M48&lt;=TODAY()),"Follow-up due",IF(AND(K48=0,F48&lt;=TODAY()+Assumptions!$H$5),"Outreach needed",IF(AND(F48&lt;=TODAY()+Assumptions!$H$5,L48&lt;&gt;"",TODAY()-L48&gt;=Assumptions!$H$6),"Outreach refresh due",IF(F48&lt;=TODAY()+Assumptions!$H$5,"Monitor closely","Monitor"))))))))</f>
        <v/>
      </c>
      <c r="O48" s="19" t="n"/>
    </row>
    <row r="49">
      <c r="A49" s="14" t="n"/>
      <c r="B49" s="14" t="n"/>
      <c r="C49" s="14" t="n"/>
      <c r="D49" s="14" t="n"/>
      <c r="E49" s="15" t="n"/>
      <c r="F49" s="15" t="n"/>
      <c r="G49" s="16" t="n"/>
      <c r="H49" s="14" t="n"/>
      <c r="I49" s="14" t="n"/>
      <c r="J49" s="17">
        <f>IF(A49="","",IF(F49="","",F49-TODAY()))</f>
        <v/>
      </c>
      <c r="K49" s="17">
        <f>IF(A49="","",COUNTIF('Outreach Log'!$B$5:$B$104,A49))</f>
        <v/>
      </c>
      <c r="L49" s="18">
        <f>IF(A49="","",IF(COUNTIFS('Outreach Log'!$B$5:$B$104,A49,'Outreach Log'!$E$5:$E$104,"&gt;0")=0,"",IFERROR(LOOKUP(2,1/(('Outreach Log'!$B$5:$B$104=A49)*('Outreach Log'!$E$5:$E$104&lt;&gt;"")),'Outreach Log'!$E$5:$E$104),"")))</f>
        <v/>
      </c>
      <c r="M49" s="18">
        <f>IF(A49="","",IF(COUNTIF('Outreach Log'!$B$5:$B$104,A49)=0,"",IFERROR(IF(LOOKUP(2,1/('Outreach Log'!$B$5:$B$104=A49),'Outreach Log'!$I$5:$I$104)=0,"",LOOKUP(2,1/('Outreach Log'!$B$5:$B$104=A49),'Outreach Log'!$I$5:$I$104)),"")))</f>
        <v/>
      </c>
      <c r="N49" s="7">
        <f>IF(A49="","",IF(OR(I49=Assumptions!$A$8,I49=Assumptions!$A$9),"No active follow-up",IF(F49="","Check lapse date",IF(F49&lt;TODAY(),"Past lapse date - review",IF(AND(M49&lt;&gt;"",M49&lt;=TODAY()),"Follow-up due",IF(AND(K49=0,F49&lt;=TODAY()+Assumptions!$H$5),"Outreach needed",IF(AND(F49&lt;=TODAY()+Assumptions!$H$5,L49&lt;&gt;"",TODAY()-L49&gt;=Assumptions!$H$6),"Outreach refresh due",IF(F49&lt;=TODAY()+Assumptions!$H$5,"Monitor closely","Monitor"))))))))</f>
        <v/>
      </c>
      <c r="O49" s="19" t="n"/>
    </row>
    <row r="50">
      <c r="A50" s="14" t="n"/>
      <c r="B50" s="14" t="n"/>
      <c r="C50" s="14" t="n"/>
      <c r="D50" s="14" t="n"/>
      <c r="E50" s="15" t="n"/>
      <c r="F50" s="15" t="n"/>
      <c r="G50" s="16" t="n"/>
      <c r="H50" s="14" t="n"/>
      <c r="I50" s="14" t="n"/>
      <c r="J50" s="20">
        <f>IF(A50="","",IF(F50="","",F50-TODAY()))</f>
        <v/>
      </c>
      <c r="K50" s="20">
        <f>IF(A50="","",COUNTIF('Outreach Log'!$B$5:$B$104,A50))</f>
        <v/>
      </c>
      <c r="L50" s="21">
        <f>IF(A50="","",IF(COUNTIFS('Outreach Log'!$B$5:$B$104,A50,'Outreach Log'!$E$5:$E$104,"&gt;0")=0,"",IFERROR(LOOKUP(2,1/(('Outreach Log'!$B$5:$B$104=A50)*('Outreach Log'!$E$5:$E$104&lt;&gt;"")),'Outreach Log'!$E$5:$E$104),"")))</f>
        <v/>
      </c>
      <c r="M50" s="21">
        <f>IF(A50="","",IF(COUNTIF('Outreach Log'!$B$5:$B$104,A50)=0,"",IFERROR(IF(LOOKUP(2,1/('Outreach Log'!$B$5:$B$104=A50),'Outreach Log'!$I$5:$I$104)=0,"",LOOKUP(2,1/('Outreach Log'!$B$5:$B$104=A50),'Outreach Log'!$I$5:$I$104)),"")))</f>
        <v/>
      </c>
      <c r="N50" s="9">
        <f>IF(A50="","",IF(OR(I50=Assumptions!$A$8,I50=Assumptions!$A$9),"No active follow-up",IF(F50="","Check lapse date",IF(F50&lt;TODAY(),"Past lapse date - review",IF(AND(M50&lt;&gt;"",M50&lt;=TODAY()),"Follow-up due",IF(AND(K50=0,F50&lt;=TODAY()+Assumptions!$H$5),"Outreach needed",IF(AND(F50&lt;=TODAY()+Assumptions!$H$5,L50&lt;&gt;"",TODAY()-L50&gt;=Assumptions!$H$6),"Outreach refresh due",IF(F50&lt;=TODAY()+Assumptions!$H$5,"Monitor closely","Monitor"))))))))</f>
        <v/>
      </c>
      <c r="O50" s="19" t="n"/>
    </row>
    <row r="51">
      <c r="A51" s="14" t="n"/>
      <c r="B51" s="14" t="n"/>
      <c r="C51" s="14" t="n"/>
      <c r="D51" s="14" t="n"/>
      <c r="E51" s="15" t="n"/>
      <c r="F51" s="15" t="n"/>
      <c r="G51" s="16" t="n"/>
      <c r="H51" s="14" t="n"/>
      <c r="I51" s="14" t="n"/>
      <c r="J51" s="17">
        <f>IF(A51="","",IF(F51="","",F51-TODAY()))</f>
        <v/>
      </c>
      <c r="K51" s="17">
        <f>IF(A51="","",COUNTIF('Outreach Log'!$B$5:$B$104,A51))</f>
        <v/>
      </c>
      <c r="L51" s="18">
        <f>IF(A51="","",IF(COUNTIFS('Outreach Log'!$B$5:$B$104,A51,'Outreach Log'!$E$5:$E$104,"&gt;0")=0,"",IFERROR(LOOKUP(2,1/(('Outreach Log'!$B$5:$B$104=A51)*('Outreach Log'!$E$5:$E$104&lt;&gt;"")),'Outreach Log'!$E$5:$E$104),"")))</f>
        <v/>
      </c>
      <c r="M51" s="18">
        <f>IF(A51="","",IF(COUNTIF('Outreach Log'!$B$5:$B$104,A51)=0,"",IFERROR(IF(LOOKUP(2,1/('Outreach Log'!$B$5:$B$104=A51),'Outreach Log'!$I$5:$I$104)=0,"",LOOKUP(2,1/('Outreach Log'!$B$5:$B$104=A51),'Outreach Log'!$I$5:$I$104)),"")))</f>
        <v/>
      </c>
      <c r="N51" s="7">
        <f>IF(A51="","",IF(OR(I51=Assumptions!$A$8,I51=Assumptions!$A$9),"No active follow-up",IF(F51="","Check lapse date",IF(F51&lt;TODAY(),"Past lapse date - review",IF(AND(M51&lt;&gt;"",M51&lt;=TODAY()),"Follow-up due",IF(AND(K51=0,F51&lt;=TODAY()+Assumptions!$H$5),"Outreach needed",IF(AND(F51&lt;=TODAY()+Assumptions!$H$5,L51&lt;&gt;"",TODAY()-L51&gt;=Assumptions!$H$6),"Outreach refresh due",IF(F51&lt;=TODAY()+Assumptions!$H$5,"Monitor closely","Monitor"))))))))</f>
        <v/>
      </c>
      <c r="O51" s="19" t="n"/>
    </row>
    <row r="52">
      <c r="A52" s="14" t="n"/>
      <c r="B52" s="14" t="n"/>
      <c r="C52" s="14" t="n"/>
      <c r="D52" s="14" t="n"/>
      <c r="E52" s="15" t="n"/>
      <c r="F52" s="15" t="n"/>
      <c r="G52" s="16" t="n"/>
      <c r="H52" s="14" t="n"/>
      <c r="I52" s="14" t="n"/>
      <c r="J52" s="20">
        <f>IF(A52="","",IF(F52="","",F52-TODAY()))</f>
        <v/>
      </c>
      <c r="K52" s="20">
        <f>IF(A52="","",COUNTIF('Outreach Log'!$B$5:$B$104,A52))</f>
        <v/>
      </c>
      <c r="L52" s="21">
        <f>IF(A52="","",IF(COUNTIFS('Outreach Log'!$B$5:$B$104,A52,'Outreach Log'!$E$5:$E$104,"&gt;0")=0,"",IFERROR(LOOKUP(2,1/(('Outreach Log'!$B$5:$B$104=A52)*('Outreach Log'!$E$5:$E$104&lt;&gt;"")),'Outreach Log'!$E$5:$E$104),"")))</f>
        <v/>
      </c>
      <c r="M52" s="21">
        <f>IF(A52="","",IF(COUNTIF('Outreach Log'!$B$5:$B$104,A52)=0,"",IFERROR(IF(LOOKUP(2,1/('Outreach Log'!$B$5:$B$104=A52),'Outreach Log'!$I$5:$I$104)=0,"",LOOKUP(2,1/('Outreach Log'!$B$5:$B$104=A52),'Outreach Log'!$I$5:$I$104)),"")))</f>
        <v/>
      </c>
      <c r="N52" s="9">
        <f>IF(A52="","",IF(OR(I52=Assumptions!$A$8,I52=Assumptions!$A$9),"No active follow-up",IF(F52="","Check lapse date",IF(F52&lt;TODAY(),"Past lapse date - review",IF(AND(M52&lt;&gt;"",M52&lt;=TODAY()),"Follow-up due",IF(AND(K52=0,F52&lt;=TODAY()+Assumptions!$H$5),"Outreach needed",IF(AND(F52&lt;=TODAY()+Assumptions!$H$5,L52&lt;&gt;"",TODAY()-L52&gt;=Assumptions!$H$6),"Outreach refresh due",IF(F52&lt;=TODAY()+Assumptions!$H$5,"Monitor closely","Monitor"))))))))</f>
        <v/>
      </c>
      <c r="O52" s="19" t="n"/>
    </row>
    <row r="53">
      <c r="A53" s="14" t="n"/>
      <c r="B53" s="14" t="n"/>
      <c r="C53" s="14" t="n"/>
      <c r="D53" s="14" t="n"/>
      <c r="E53" s="15" t="n"/>
      <c r="F53" s="15" t="n"/>
      <c r="G53" s="16" t="n"/>
      <c r="H53" s="14" t="n"/>
      <c r="I53" s="14" t="n"/>
      <c r="J53" s="17">
        <f>IF(A53="","",IF(F53="","",F53-TODAY()))</f>
        <v/>
      </c>
      <c r="K53" s="17">
        <f>IF(A53="","",COUNTIF('Outreach Log'!$B$5:$B$104,A53))</f>
        <v/>
      </c>
      <c r="L53" s="18">
        <f>IF(A53="","",IF(COUNTIFS('Outreach Log'!$B$5:$B$104,A53,'Outreach Log'!$E$5:$E$104,"&gt;0")=0,"",IFERROR(LOOKUP(2,1/(('Outreach Log'!$B$5:$B$104=A53)*('Outreach Log'!$E$5:$E$104&lt;&gt;"")),'Outreach Log'!$E$5:$E$104),"")))</f>
        <v/>
      </c>
      <c r="M53" s="18">
        <f>IF(A53="","",IF(COUNTIF('Outreach Log'!$B$5:$B$104,A53)=0,"",IFERROR(IF(LOOKUP(2,1/('Outreach Log'!$B$5:$B$104=A53),'Outreach Log'!$I$5:$I$104)=0,"",LOOKUP(2,1/('Outreach Log'!$B$5:$B$104=A53),'Outreach Log'!$I$5:$I$104)),"")))</f>
        <v/>
      </c>
      <c r="N53" s="7">
        <f>IF(A53="","",IF(OR(I53=Assumptions!$A$8,I53=Assumptions!$A$9),"No active follow-up",IF(F53="","Check lapse date",IF(F53&lt;TODAY(),"Past lapse date - review",IF(AND(M53&lt;&gt;"",M53&lt;=TODAY()),"Follow-up due",IF(AND(K53=0,F53&lt;=TODAY()+Assumptions!$H$5),"Outreach needed",IF(AND(F53&lt;=TODAY()+Assumptions!$H$5,L53&lt;&gt;"",TODAY()-L53&gt;=Assumptions!$H$6),"Outreach refresh due",IF(F53&lt;=TODAY()+Assumptions!$H$5,"Monitor closely","Monitor"))))))))</f>
        <v/>
      </c>
      <c r="O53" s="19" t="n"/>
    </row>
    <row r="54">
      <c r="A54" s="14" t="n"/>
      <c r="B54" s="14" t="n"/>
      <c r="C54" s="14" t="n"/>
      <c r="D54" s="14" t="n"/>
      <c r="E54" s="15" t="n"/>
      <c r="F54" s="15" t="n"/>
      <c r="G54" s="16" t="n"/>
      <c r="H54" s="14" t="n"/>
      <c r="I54" s="14" t="n"/>
      <c r="J54" s="20">
        <f>IF(A54="","",IF(F54="","",F54-TODAY()))</f>
        <v/>
      </c>
      <c r="K54" s="20">
        <f>IF(A54="","",COUNTIF('Outreach Log'!$B$5:$B$104,A54))</f>
        <v/>
      </c>
      <c r="L54" s="21">
        <f>IF(A54="","",IF(COUNTIFS('Outreach Log'!$B$5:$B$104,A54,'Outreach Log'!$E$5:$E$104,"&gt;0")=0,"",IFERROR(LOOKUP(2,1/(('Outreach Log'!$B$5:$B$104=A54)*('Outreach Log'!$E$5:$E$104&lt;&gt;"")),'Outreach Log'!$E$5:$E$104),"")))</f>
        <v/>
      </c>
      <c r="M54" s="21">
        <f>IF(A54="","",IF(COUNTIF('Outreach Log'!$B$5:$B$104,A54)=0,"",IFERROR(IF(LOOKUP(2,1/('Outreach Log'!$B$5:$B$104=A54),'Outreach Log'!$I$5:$I$104)=0,"",LOOKUP(2,1/('Outreach Log'!$B$5:$B$104=A54),'Outreach Log'!$I$5:$I$104)),"")))</f>
        <v/>
      </c>
      <c r="N54" s="9">
        <f>IF(A54="","",IF(OR(I54=Assumptions!$A$8,I54=Assumptions!$A$9),"No active follow-up",IF(F54="","Check lapse date",IF(F54&lt;TODAY(),"Past lapse date - review",IF(AND(M54&lt;&gt;"",M54&lt;=TODAY()),"Follow-up due",IF(AND(K54=0,F54&lt;=TODAY()+Assumptions!$H$5),"Outreach needed",IF(AND(F54&lt;=TODAY()+Assumptions!$H$5,L54&lt;&gt;"",TODAY()-L54&gt;=Assumptions!$H$6),"Outreach refresh due",IF(F54&lt;=TODAY()+Assumptions!$H$5,"Monitor closely","Monitor"))))))))</f>
        <v/>
      </c>
      <c r="O54" s="19" t="n"/>
    </row>
    <row r="55">
      <c r="A55" s="14" t="n"/>
      <c r="B55" s="14" t="n"/>
      <c r="C55" s="14" t="n"/>
      <c r="D55" s="14" t="n"/>
      <c r="E55" s="15" t="n"/>
      <c r="F55" s="15" t="n"/>
      <c r="G55" s="16" t="n"/>
      <c r="H55" s="14" t="n"/>
      <c r="I55" s="14" t="n"/>
      <c r="J55" s="17">
        <f>IF(A55="","",IF(F55="","",F55-TODAY()))</f>
        <v/>
      </c>
      <c r="K55" s="17">
        <f>IF(A55="","",COUNTIF('Outreach Log'!$B$5:$B$104,A55))</f>
        <v/>
      </c>
      <c r="L55" s="18">
        <f>IF(A55="","",IF(COUNTIFS('Outreach Log'!$B$5:$B$104,A55,'Outreach Log'!$E$5:$E$104,"&gt;0")=0,"",IFERROR(LOOKUP(2,1/(('Outreach Log'!$B$5:$B$104=A55)*('Outreach Log'!$E$5:$E$104&lt;&gt;"")),'Outreach Log'!$E$5:$E$104),"")))</f>
        <v/>
      </c>
      <c r="M55" s="18">
        <f>IF(A55="","",IF(COUNTIF('Outreach Log'!$B$5:$B$104,A55)=0,"",IFERROR(IF(LOOKUP(2,1/('Outreach Log'!$B$5:$B$104=A55),'Outreach Log'!$I$5:$I$104)=0,"",LOOKUP(2,1/('Outreach Log'!$B$5:$B$104=A55),'Outreach Log'!$I$5:$I$104)),"")))</f>
        <v/>
      </c>
      <c r="N55" s="7">
        <f>IF(A55="","",IF(OR(I55=Assumptions!$A$8,I55=Assumptions!$A$9),"No active follow-up",IF(F55="","Check lapse date",IF(F55&lt;TODAY(),"Past lapse date - review",IF(AND(M55&lt;&gt;"",M55&lt;=TODAY()),"Follow-up due",IF(AND(K55=0,F55&lt;=TODAY()+Assumptions!$H$5),"Outreach needed",IF(AND(F55&lt;=TODAY()+Assumptions!$H$5,L55&lt;&gt;"",TODAY()-L55&gt;=Assumptions!$H$6),"Outreach refresh due",IF(F55&lt;=TODAY()+Assumptions!$H$5,"Monitor closely","Monitor"))))))))</f>
        <v/>
      </c>
      <c r="O55" s="19" t="n"/>
    </row>
    <row r="56">
      <c r="A56" s="14" t="n"/>
      <c r="B56" s="14" t="n"/>
      <c r="C56" s="14" t="n"/>
      <c r="D56" s="14" t="n"/>
      <c r="E56" s="15" t="n"/>
      <c r="F56" s="15" t="n"/>
      <c r="G56" s="16" t="n"/>
      <c r="H56" s="14" t="n"/>
      <c r="I56" s="14" t="n"/>
      <c r="J56" s="20">
        <f>IF(A56="","",IF(F56="","",F56-TODAY()))</f>
        <v/>
      </c>
      <c r="K56" s="20">
        <f>IF(A56="","",COUNTIF('Outreach Log'!$B$5:$B$104,A56))</f>
        <v/>
      </c>
      <c r="L56" s="21">
        <f>IF(A56="","",IF(COUNTIFS('Outreach Log'!$B$5:$B$104,A56,'Outreach Log'!$E$5:$E$104,"&gt;0")=0,"",IFERROR(LOOKUP(2,1/(('Outreach Log'!$B$5:$B$104=A56)*('Outreach Log'!$E$5:$E$104&lt;&gt;"")),'Outreach Log'!$E$5:$E$104),"")))</f>
        <v/>
      </c>
      <c r="M56" s="21">
        <f>IF(A56="","",IF(COUNTIF('Outreach Log'!$B$5:$B$104,A56)=0,"",IFERROR(IF(LOOKUP(2,1/('Outreach Log'!$B$5:$B$104=A56),'Outreach Log'!$I$5:$I$104)=0,"",LOOKUP(2,1/('Outreach Log'!$B$5:$B$104=A56),'Outreach Log'!$I$5:$I$104)),"")))</f>
        <v/>
      </c>
      <c r="N56" s="9">
        <f>IF(A56="","",IF(OR(I56=Assumptions!$A$8,I56=Assumptions!$A$9),"No active follow-up",IF(F56="","Check lapse date",IF(F56&lt;TODAY(),"Past lapse date - review",IF(AND(M56&lt;&gt;"",M56&lt;=TODAY()),"Follow-up due",IF(AND(K56=0,F56&lt;=TODAY()+Assumptions!$H$5),"Outreach needed",IF(AND(F56&lt;=TODAY()+Assumptions!$H$5,L56&lt;&gt;"",TODAY()-L56&gt;=Assumptions!$H$6),"Outreach refresh due",IF(F56&lt;=TODAY()+Assumptions!$H$5,"Monitor closely","Monitor"))))))))</f>
        <v/>
      </c>
      <c r="O56" s="19" t="n"/>
    </row>
    <row r="57">
      <c r="A57" s="14" t="n"/>
      <c r="B57" s="14" t="n"/>
      <c r="C57" s="14" t="n"/>
      <c r="D57" s="14" t="n"/>
      <c r="E57" s="15" t="n"/>
      <c r="F57" s="15" t="n"/>
      <c r="G57" s="16" t="n"/>
      <c r="H57" s="14" t="n"/>
      <c r="I57" s="14" t="n"/>
      <c r="J57" s="17">
        <f>IF(A57="","",IF(F57="","",F57-TODAY()))</f>
        <v/>
      </c>
      <c r="K57" s="17">
        <f>IF(A57="","",COUNTIF('Outreach Log'!$B$5:$B$104,A57))</f>
        <v/>
      </c>
      <c r="L57" s="18">
        <f>IF(A57="","",IF(COUNTIFS('Outreach Log'!$B$5:$B$104,A57,'Outreach Log'!$E$5:$E$104,"&gt;0")=0,"",IFERROR(LOOKUP(2,1/(('Outreach Log'!$B$5:$B$104=A57)*('Outreach Log'!$E$5:$E$104&lt;&gt;"")),'Outreach Log'!$E$5:$E$104),"")))</f>
        <v/>
      </c>
      <c r="M57" s="18">
        <f>IF(A57="","",IF(COUNTIF('Outreach Log'!$B$5:$B$104,A57)=0,"",IFERROR(IF(LOOKUP(2,1/('Outreach Log'!$B$5:$B$104=A57),'Outreach Log'!$I$5:$I$104)=0,"",LOOKUP(2,1/('Outreach Log'!$B$5:$B$104=A57),'Outreach Log'!$I$5:$I$104)),"")))</f>
        <v/>
      </c>
      <c r="N57" s="7">
        <f>IF(A57="","",IF(OR(I57=Assumptions!$A$8,I57=Assumptions!$A$9),"No active follow-up",IF(F57="","Check lapse date",IF(F57&lt;TODAY(),"Past lapse date - review",IF(AND(M57&lt;&gt;"",M57&lt;=TODAY()),"Follow-up due",IF(AND(K57=0,F57&lt;=TODAY()+Assumptions!$H$5),"Outreach needed",IF(AND(F57&lt;=TODAY()+Assumptions!$H$5,L57&lt;&gt;"",TODAY()-L57&gt;=Assumptions!$H$6),"Outreach refresh due",IF(F57&lt;=TODAY()+Assumptions!$H$5,"Monitor closely","Monitor"))))))))</f>
        <v/>
      </c>
      <c r="O57" s="19" t="n"/>
    </row>
    <row r="58">
      <c r="A58" s="14" t="n"/>
      <c r="B58" s="14" t="n"/>
      <c r="C58" s="14" t="n"/>
      <c r="D58" s="14" t="n"/>
      <c r="E58" s="15" t="n"/>
      <c r="F58" s="15" t="n"/>
      <c r="G58" s="16" t="n"/>
      <c r="H58" s="14" t="n"/>
      <c r="I58" s="14" t="n"/>
      <c r="J58" s="20">
        <f>IF(A58="","",IF(F58="","",F58-TODAY()))</f>
        <v/>
      </c>
      <c r="K58" s="20">
        <f>IF(A58="","",COUNTIF('Outreach Log'!$B$5:$B$104,A58))</f>
        <v/>
      </c>
      <c r="L58" s="21">
        <f>IF(A58="","",IF(COUNTIFS('Outreach Log'!$B$5:$B$104,A58,'Outreach Log'!$E$5:$E$104,"&gt;0")=0,"",IFERROR(LOOKUP(2,1/(('Outreach Log'!$B$5:$B$104=A58)*('Outreach Log'!$E$5:$E$104&lt;&gt;"")),'Outreach Log'!$E$5:$E$104),"")))</f>
        <v/>
      </c>
      <c r="M58" s="21">
        <f>IF(A58="","",IF(COUNTIF('Outreach Log'!$B$5:$B$104,A58)=0,"",IFERROR(IF(LOOKUP(2,1/('Outreach Log'!$B$5:$B$104=A58),'Outreach Log'!$I$5:$I$104)=0,"",LOOKUP(2,1/('Outreach Log'!$B$5:$B$104=A58),'Outreach Log'!$I$5:$I$104)),"")))</f>
        <v/>
      </c>
      <c r="N58" s="9">
        <f>IF(A58="","",IF(OR(I58=Assumptions!$A$8,I58=Assumptions!$A$9),"No active follow-up",IF(F58="","Check lapse date",IF(F58&lt;TODAY(),"Past lapse date - review",IF(AND(M58&lt;&gt;"",M58&lt;=TODAY()),"Follow-up due",IF(AND(K58=0,F58&lt;=TODAY()+Assumptions!$H$5),"Outreach needed",IF(AND(F58&lt;=TODAY()+Assumptions!$H$5,L58&lt;&gt;"",TODAY()-L58&gt;=Assumptions!$H$6),"Outreach refresh due",IF(F58&lt;=TODAY()+Assumptions!$H$5,"Monitor closely","Monitor"))))))))</f>
        <v/>
      </c>
      <c r="O58" s="19" t="n"/>
    </row>
    <row r="59">
      <c r="A59" s="14" t="n"/>
      <c r="B59" s="14" t="n"/>
      <c r="C59" s="14" t="n"/>
      <c r="D59" s="14" t="n"/>
      <c r="E59" s="15" t="n"/>
      <c r="F59" s="15" t="n"/>
      <c r="G59" s="16" t="n"/>
      <c r="H59" s="14" t="n"/>
      <c r="I59" s="14" t="n"/>
      <c r="J59" s="17">
        <f>IF(A59="","",IF(F59="","",F59-TODAY()))</f>
        <v/>
      </c>
      <c r="K59" s="17">
        <f>IF(A59="","",COUNTIF('Outreach Log'!$B$5:$B$104,A59))</f>
        <v/>
      </c>
      <c r="L59" s="18">
        <f>IF(A59="","",IF(COUNTIFS('Outreach Log'!$B$5:$B$104,A59,'Outreach Log'!$E$5:$E$104,"&gt;0")=0,"",IFERROR(LOOKUP(2,1/(('Outreach Log'!$B$5:$B$104=A59)*('Outreach Log'!$E$5:$E$104&lt;&gt;"")),'Outreach Log'!$E$5:$E$104),"")))</f>
        <v/>
      </c>
      <c r="M59" s="18">
        <f>IF(A59="","",IF(COUNTIF('Outreach Log'!$B$5:$B$104,A59)=0,"",IFERROR(IF(LOOKUP(2,1/('Outreach Log'!$B$5:$B$104=A59),'Outreach Log'!$I$5:$I$104)=0,"",LOOKUP(2,1/('Outreach Log'!$B$5:$B$104=A59),'Outreach Log'!$I$5:$I$104)),"")))</f>
        <v/>
      </c>
      <c r="N59" s="7">
        <f>IF(A59="","",IF(OR(I59=Assumptions!$A$8,I59=Assumptions!$A$9),"No active follow-up",IF(F59="","Check lapse date",IF(F59&lt;TODAY(),"Past lapse date - review",IF(AND(M59&lt;&gt;"",M59&lt;=TODAY()),"Follow-up due",IF(AND(K59=0,F59&lt;=TODAY()+Assumptions!$H$5),"Outreach needed",IF(AND(F59&lt;=TODAY()+Assumptions!$H$5,L59&lt;&gt;"",TODAY()-L59&gt;=Assumptions!$H$6),"Outreach refresh due",IF(F59&lt;=TODAY()+Assumptions!$H$5,"Monitor closely","Monitor"))))))))</f>
        <v/>
      </c>
      <c r="O59" s="19" t="n"/>
    </row>
    <row r="60">
      <c r="A60" s="14" t="n"/>
      <c r="B60" s="14" t="n"/>
      <c r="C60" s="14" t="n"/>
      <c r="D60" s="14" t="n"/>
      <c r="E60" s="15" t="n"/>
      <c r="F60" s="15" t="n"/>
      <c r="G60" s="16" t="n"/>
      <c r="H60" s="14" t="n"/>
      <c r="I60" s="14" t="n"/>
      <c r="J60" s="20">
        <f>IF(A60="","",IF(F60="","",F60-TODAY()))</f>
        <v/>
      </c>
      <c r="K60" s="20">
        <f>IF(A60="","",COUNTIF('Outreach Log'!$B$5:$B$104,A60))</f>
        <v/>
      </c>
      <c r="L60" s="21">
        <f>IF(A60="","",IF(COUNTIFS('Outreach Log'!$B$5:$B$104,A60,'Outreach Log'!$E$5:$E$104,"&gt;0")=0,"",IFERROR(LOOKUP(2,1/(('Outreach Log'!$B$5:$B$104=A60)*('Outreach Log'!$E$5:$E$104&lt;&gt;"")),'Outreach Log'!$E$5:$E$104),"")))</f>
        <v/>
      </c>
      <c r="M60" s="21">
        <f>IF(A60="","",IF(COUNTIF('Outreach Log'!$B$5:$B$104,A60)=0,"",IFERROR(IF(LOOKUP(2,1/('Outreach Log'!$B$5:$B$104=A60),'Outreach Log'!$I$5:$I$104)=0,"",LOOKUP(2,1/('Outreach Log'!$B$5:$B$104=A60),'Outreach Log'!$I$5:$I$104)),"")))</f>
        <v/>
      </c>
      <c r="N60" s="9">
        <f>IF(A60="","",IF(OR(I60=Assumptions!$A$8,I60=Assumptions!$A$9),"No active follow-up",IF(F60="","Check lapse date",IF(F60&lt;TODAY(),"Past lapse date - review",IF(AND(M60&lt;&gt;"",M60&lt;=TODAY()),"Follow-up due",IF(AND(K60=0,F60&lt;=TODAY()+Assumptions!$H$5),"Outreach needed",IF(AND(F60&lt;=TODAY()+Assumptions!$H$5,L60&lt;&gt;"",TODAY()-L60&gt;=Assumptions!$H$6),"Outreach refresh due",IF(F60&lt;=TODAY()+Assumptions!$H$5,"Monitor closely","Monitor"))))))))</f>
        <v/>
      </c>
      <c r="O60" s="19" t="n"/>
    </row>
    <row r="61">
      <c r="A61" s="14" t="n"/>
      <c r="B61" s="14" t="n"/>
      <c r="C61" s="14" t="n"/>
      <c r="D61" s="14" t="n"/>
      <c r="E61" s="15" t="n"/>
      <c r="F61" s="15" t="n"/>
      <c r="G61" s="16" t="n"/>
      <c r="H61" s="14" t="n"/>
      <c r="I61" s="14" t="n"/>
      <c r="J61" s="17">
        <f>IF(A61="","",IF(F61="","",F61-TODAY()))</f>
        <v/>
      </c>
      <c r="K61" s="17">
        <f>IF(A61="","",COUNTIF('Outreach Log'!$B$5:$B$104,A61))</f>
        <v/>
      </c>
      <c r="L61" s="18">
        <f>IF(A61="","",IF(COUNTIFS('Outreach Log'!$B$5:$B$104,A61,'Outreach Log'!$E$5:$E$104,"&gt;0")=0,"",IFERROR(LOOKUP(2,1/(('Outreach Log'!$B$5:$B$104=A61)*('Outreach Log'!$E$5:$E$104&lt;&gt;"")),'Outreach Log'!$E$5:$E$104),"")))</f>
        <v/>
      </c>
      <c r="M61" s="18">
        <f>IF(A61="","",IF(COUNTIF('Outreach Log'!$B$5:$B$104,A61)=0,"",IFERROR(IF(LOOKUP(2,1/('Outreach Log'!$B$5:$B$104=A61),'Outreach Log'!$I$5:$I$104)=0,"",LOOKUP(2,1/('Outreach Log'!$B$5:$B$104=A61),'Outreach Log'!$I$5:$I$104)),"")))</f>
        <v/>
      </c>
      <c r="N61" s="7">
        <f>IF(A61="","",IF(OR(I61=Assumptions!$A$8,I61=Assumptions!$A$9),"No active follow-up",IF(F61="","Check lapse date",IF(F61&lt;TODAY(),"Past lapse date - review",IF(AND(M61&lt;&gt;"",M61&lt;=TODAY()),"Follow-up due",IF(AND(K61=0,F61&lt;=TODAY()+Assumptions!$H$5),"Outreach needed",IF(AND(F61&lt;=TODAY()+Assumptions!$H$5,L61&lt;&gt;"",TODAY()-L61&gt;=Assumptions!$H$6),"Outreach refresh due",IF(F61&lt;=TODAY()+Assumptions!$H$5,"Monitor closely","Monitor"))))))))</f>
        <v/>
      </c>
      <c r="O61" s="19" t="n"/>
    </row>
    <row r="62">
      <c r="A62" s="14" t="n"/>
      <c r="B62" s="14" t="n"/>
      <c r="C62" s="14" t="n"/>
      <c r="D62" s="14" t="n"/>
      <c r="E62" s="15" t="n"/>
      <c r="F62" s="15" t="n"/>
      <c r="G62" s="16" t="n"/>
      <c r="H62" s="14" t="n"/>
      <c r="I62" s="14" t="n"/>
      <c r="J62" s="20">
        <f>IF(A62="","",IF(F62="","",F62-TODAY()))</f>
        <v/>
      </c>
      <c r="K62" s="20">
        <f>IF(A62="","",COUNTIF('Outreach Log'!$B$5:$B$104,A62))</f>
        <v/>
      </c>
      <c r="L62" s="21">
        <f>IF(A62="","",IF(COUNTIFS('Outreach Log'!$B$5:$B$104,A62,'Outreach Log'!$E$5:$E$104,"&gt;0")=0,"",IFERROR(LOOKUP(2,1/(('Outreach Log'!$B$5:$B$104=A62)*('Outreach Log'!$E$5:$E$104&lt;&gt;"")),'Outreach Log'!$E$5:$E$104),"")))</f>
        <v/>
      </c>
      <c r="M62" s="21">
        <f>IF(A62="","",IF(COUNTIF('Outreach Log'!$B$5:$B$104,A62)=0,"",IFERROR(IF(LOOKUP(2,1/('Outreach Log'!$B$5:$B$104=A62),'Outreach Log'!$I$5:$I$104)=0,"",LOOKUP(2,1/('Outreach Log'!$B$5:$B$104=A62),'Outreach Log'!$I$5:$I$104)),"")))</f>
        <v/>
      </c>
      <c r="N62" s="9">
        <f>IF(A62="","",IF(OR(I62=Assumptions!$A$8,I62=Assumptions!$A$9),"No active follow-up",IF(F62="","Check lapse date",IF(F62&lt;TODAY(),"Past lapse date - review",IF(AND(M62&lt;&gt;"",M62&lt;=TODAY()),"Follow-up due",IF(AND(K62=0,F62&lt;=TODAY()+Assumptions!$H$5),"Outreach needed",IF(AND(F62&lt;=TODAY()+Assumptions!$H$5,L62&lt;&gt;"",TODAY()-L62&gt;=Assumptions!$H$6),"Outreach refresh due",IF(F62&lt;=TODAY()+Assumptions!$H$5,"Monitor closely","Monitor"))))))))</f>
        <v/>
      </c>
      <c r="O62" s="19" t="n"/>
    </row>
    <row r="63">
      <c r="A63" s="14" t="n"/>
      <c r="B63" s="14" t="n"/>
      <c r="C63" s="14" t="n"/>
      <c r="D63" s="14" t="n"/>
      <c r="E63" s="15" t="n"/>
      <c r="F63" s="15" t="n"/>
      <c r="G63" s="16" t="n"/>
      <c r="H63" s="14" t="n"/>
      <c r="I63" s="14" t="n"/>
      <c r="J63" s="17">
        <f>IF(A63="","",IF(F63="","",F63-TODAY()))</f>
        <v/>
      </c>
      <c r="K63" s="17">
        <f>IF(A63="","",COUNTIF('Outreach Log'!$B$5:$B$104,A63))</f>
        <v/>
      </c>
      <c r="L63" s="18">
        <f>IF(A63="","",IF(COUNTIFS('Outreach Log'!$B$5:$B$104,A63,'Outreach Log'!$E$5:$E$104,"&gt;0")=0,"",IFERROR(LOOKUP(2,1/(('Outreach Log'!$B$5:$B$104=A63)*('Outreach Log'!$E$5:$E$104&lt;&gt;"")),'Outreach Log'!$E$5:$E$104),"")))</f>
        <v/>
      </c>
      <c r="M63" s="18">
        <f>IF(A63="","",IF(COUNTIF('Outreach Log'!$B$5:$B$104,A63)=0,"",IFERROR(IF(LOOKUP(2,1/('Outreach Log'!$B$5:$B$104=A63),'Outreach Log'!$I$5:$I$104)=0,"",LOOKUP(2,1/('Outreach Log'!$B$5:$B$104=A63),'Outreach Log'!$I$5:$I$104)),"")))</f>
        <v/>
      </c>
      <c r="N63" s="7">
        <f>IF(A63="","",IF(OR(I63=Assumptions!$A$8,I63=Assumptions!$A$9),"No active follow-up",IF(F63="","Check lapse date",IF(F63&lt;TODAY(),"Past lapse date - review",IF(AND(M63&lt;&gt;"",M63&lt;=TODAY()),"Follow-up due",IF(AND(K63=0,F63&lt;=TODAY()+Assumptions!$H$5),"Outreach needed",IF(AND(F63&lt;=TODAY()+Assumptions!$H$5,L63&lt;&gt;"",TODAY()-L63&gt;=Assumptions!$H$6),"Outreach refresh due",IF(F63&lt;=TODAY()+Assumptions!$H$5,"Monitor closely","Monitor"))))))))</f>
        <v/>
      </c>
      <c r="O63" s="19" t="n"/>
    </row>
    <row r="64">
      <c r="A64" s="14" t="n"/>
      <c r="B64" s="14" t="n"/>
      <c r="C64" s="14" t="n"/>
      <c r="D64" s="14" t="n"/>
      <c r="E64" s="15" t="n"/>
      <c r="F64" s="15" t="n"/>
      <c r="G64" s="16" t="n"/>
      <c r="H64" s="14" t="n"/>
      <c r="I64" s="14" t="n"/>
      <c r="J64" s="20">
        <f>IF(A64="","",IF(F64="","",F64-TODAY()))</f>
        <v/>
      </c>
      <c r="K64" s="20">
        <f>IF(A64="","",COUNTIF('Outreach Log'!$B$5:$B$104,A64))</f>
        <v/>
      </c>
      <c r="L64" s="21">
        <f>IF(A64="","",IF(COUNTIFS('Outreach Log'!$B$5:$B$104,A64,'Outreach Log'!$E$5:$E$104,"&gt;0")=0,"",IFERROR(LOOKUP(2,1/(('Outreach Log'!$B$5:$B$104=A64)*('Outreach Log'!$E$5:$E$104&lt;&gt;"")),'Outreach Log'!$E$5:$E$104),"")))</f>
        <v/>
      </c>
      <c r="M64" s="21">
        <f>IF(A64="","",IF(COUNTIF('Outreach Log'!$B$5:$B$104,A64)=0,"",IFERROR(IF(LOOKUP(2,1/('Outreach Log'!$B$5:$B$104=A64),'Outreach Log'!$I$5:$I$104)=0,"",LOOKUP(2,1/('Outreach Log'!$B$5:$B$104=A64),'Outreach Log'!$I$5:$I$104)),"")))</f>
        <v/>
      </c>
      <c r="N64" s="9">
        <f>IF(A64="","",IF(OR(I64=Assumptions!$A$8,I64=Assumptions!$A$9),"No active follow-up",IF(F64="","Check lapse date",IF(F64&lt;TODAY(),"Past lapse date - review",IF(AND(M64&lt;&gt;"",M64&lt;=TODAY()),"Follow-up due",IF(AND(K64=0,F64&lt;=TODAY()+Assumptions!$H$5),"Outreach needed",IF(AND(F64&lt;=TODAY()+Assumptions!$H$5,L64&lt;&gt;"",TODAY()-L64&gt;=Assumptions!$H$6),"Outreach refresh due",IF(F64&lt;=TODAY()+Assumptions!$H$5,"Monitor closely","Monitor"))))))))</f>
        <v/>
      </c>
      <c r="O64" s="19" t="n"/>
    </row>
    <row r="65">
      <c r="A65" s="14" t="n"/>
      <c r="B65" s="14" t="n"/>
      <c r="C65" s="14" t="n"/>
      <c r="D65" s="14" t="n"/>
      <c r="E65" s="15" t="n"/>
      <c r="F65" s="15" t="n"/>
      <c r="G65" s="16" t="n"/>
      <c r="H65" s="14" t="n"/>
      <c r="I65" s="14" t="n"/>
      <c r="J65" s="17">
        <f>IF(A65="","",IF(F65="","",F65-TODAY()))</f>
        <v/>
      </c>
      <c r="K65" s="17">
        <f>IF(A65="","",COUNTIF('Outreach Log'!$B$5:$B$104,A65))</f>
        <v/>
      </c>
      <c r="L65" s="18">
        <f>IF(A65="","",IF(COUNTIFS('Outreach Log'!$B$5:$B$104,A65,'Outreach Log'!$E$5:$E$104,"&gt;0")=0,"",IFERROR(LOOKUP(2,1/(('Outreach Log'!$B$5:$B$104=A65)*('Outreach Log'!$E$5:$E$104&lt;&gt;"")),'Outreach Log'!$E$5:$E$104),"")))</f>
        <v/>
      </c>
      <c r="M65" s="18">
        <f>IF(A65="","",IF(COUNTIF('Outreach Log'!$B$5:$B$104,A65)=0,"",IFERROR(IF(LOOKUP(2,1/('Outreach Log'!$B$5:$B$104=A65),'Outreach Log'!$I$5:$I$104)=0,"",LOOKUP(2,1/('Outreach Log'!$B$5:$B$104=A65),'Outreach Log'!$I$5:$I$104)),"")))</f>
        <v/>
      </c>
      <c r="N65" s="7">
        <f>IF(A65="","",IF(OR(I65=Assumptions!$A$8,I65=Assumptions!$A$9),"No active follow-up",IF(F65="","Check lapse date",IF(F65&lt;TODAY(),"Past lapse date - review",IF(AND(M65&lt;&gt;"",M65&lt;=TODAY()),"Follow-up due",IF(AND(K65=0,F65&lt;=TODAY()+Assumptions!$H$5),"Outreach needed",IF(AND(F65&lt;=TODAY()+Assumptions!$H$5,L65&lt;&gt;"",TODAY()-L65&gt;=Assumptions!$H$6),"Outreach refresh due",IF(F65&lt;=TODAY()+Assumptions!$H$5,"Monitor closely","Monitor"))))))))</f>
        <v/>
      </c>
      <c r="O65" s="19" t="n"/>
    </row>
    <row r="66">
      <c r="A66" s="14" t="n"/>
      <c r="B66" s="14" t="n"/>
      <c r="C66" s="14" t="n"/>
      <c r="D66" s="14" t="n"/>
      <c r="E66" s="15" t="n"/>
      <c r="F66" s="15" t="n"/>
      <c r="G66" s="16" t="n"/>
      <c r="H66" s="14" t="n"/>
      <c r="I66" s="14" t="n"/>
      <c r="J66" s="20">
        <f>IF(A66="","",IF(F66="","",F66-TODAY()))</f>
        <v/>
      </c>
      <c r="K66" s="20">
        <f>IF(A66="","",COUNTIF('Outreach Log'!$B$5:$B$104,A66))</f>
        <v/>
      </c>
      <c r="L66" s="21">
        <f>IF(A66="","",IF(COUNTIFS('Outreach Log'!$B$5:$B$104,A66,'Outreach Log'!$E$5:$E$104,"&gt;0")=0,"",IFERROR(LOOKUP(2,1/(('Outreach Log'!$B$5:$B$104=A66)*('Outreach Log'!$E$5:$E$104&lt;&gt;"")),'Outreach Log'!$E$5:$E$104),"")))</f>
        <v/>
      </c>
      <c r="M66" s="21">
        <f>IF(A66="","",IF(COUNTIF('Outreach Log'!$B$5:$B$104,A66)=0,"",IFERROR(IF(LOOKUP(2,1/('Outreach Log'!$B$5:$B$104=A66),'Outreach Log'!$I$5:$I$104)=0,"",LOOKUP(2,1/('Outreach Log'!$B$5:$B$104=A66),'Outreach Log'!$I$5:$I$104)),"")))</f>
        <v/>
      </c>
      <c r="N66" s="9">
        <f>IF(A66="","",IF(OR(I66=Assumptions!$A$8,I66=Assumptions!$A$9),"No active follow-up",IF(F66="","Check lapse date",IF(F66&lt;TODAY(),"Past lapse date - review",IF(AND(M66&lt;&gt;"",M66&lt;=TODAY()),"Follow-up due",IF(AND(K66=0,F66&lt;=TODAY()+Assumptions!$H$5),"Outreach needed",IF(AND(F66&lt;=TODAY()+Assumptions!$H$5,L66&lt;&gt;"",TODAY()-L66&gt;=Assumptions!$H$6),"Outreach refresh due",IF(F66&lt;=TODAY()+Assumptions!$H$5,"Monitor closely","Monitor"))))))))</f>
        <v/>
      </c>
      <c r="O66" s="19" t="n"/>
    </row>
    <row r="67">
      <c r="A67" s="14" t="n"/>
      <c r="B67" s="14" t="n"/>
      <c r="C67" s="14" t="n"/>
      <c r="D67" s="14" t="n"/>
      <c r="E67" s="15" t="n"/>
      <c r="F67" s="15" t="n"/>
      <c r="G67" s="16" t="n"/>
      <c r="H67" s="14" t="n"/>
      <c r="I67" s="14" t="n"/>
      <c r="J67" s="17">
        <f>IF(A67="","",IF(F67="","",F67-TODAY()))</f>
        <v/>
      </c>
      <c r="K67" s="17">
        <f>IF(A67="","",COUNTIF('Outreach Log'!$B$5:$B$104,A67))</f>
        <v/>
      </c>
      <c r="L67" s="18">
        <f>IF(A67="","",IF(COUNTIFS('Outreach Log'!$B$5:$B$104,A67,'Outreach Log'!$E$5:$E$104,"&gt;0")=0,"",IFERROR(LOOKUP(2,1/(('Outreach Log'!$B$5:$B$104=A67)*('Outreach Log'!$E$5:$E$104&lt;&gt;"")),'Outreach Log'!$E$5:$E$104),"")))</f>
        <v/>
      </c>
      <c r="M67" s="18">
        <f>IF(A67="","",IF(COUNTIF('Outreach Log'!$B$5:$B$104,A67)=0,"",IFERROR(IF(LOOKUP(2,1/('Outreach Log'!$B$5:$B$104=A67),'Outreach Log'!$I$5:$I$104)=0,"",LOOKUP(2,1/('Outreach Log'!$B$5:$B$104=A67),'Outreach Log'!$I$5:$I$104)),"")))</f>
        <v/>
      </c>
      <c r="N67" s="7">
        <f>IF(A67="","",IF(OR(I67=Assumptions!$A$8,I67=Assumptions!$A$9),"No active follow-up",IF(F67="","Check lapse date",IF(F67&lt;TODAY(),"Past lapse date - review",IF(AND(M67&lt;&gt;"",M67&lt;=TODAY()),"Follow-up due",IF(AND(K67=0,F67&lt;=TODAY()+Assumptions!$H$5),"Outreach needed",IF(AND(F67&lt;=TODAY()+Assumptions!$H$5,L67&lt;&gt;"",TODAY()-L67&gt;=Assumptions!$H$6),"Outreach refresh due",IF(F67&lt;=TODAY()+Assumptions!$H$5,"Monitor closely","Monitor"))))))))</f>
        <v/>
      </c>
      <c r="O67" s="19" t="n"/>
    </row>
    <row r="68">
      <c r="A68" s="14" t="n"/>
      <c r="B68" s="14" t="n"/>
      <c r="C68" s="14" t="n"/>
      <c r="D68" s="14" t="n"/>
      <c r="E68" s="15" t="n"/>
      <c r="F68" s="15" t="n"/>
      <c r="G68" s="16" t="n"/>
      <c r="H68" s="14" t="n"/>
      <c r="I68" s="14" t="n"/>
      <c r="J68" s="20">
        <f>IF(A68="","",IF(F68="","",F68-TODAY()))</f>
        <v/>
      </c>
      <c r="K68" s="20">
        <f>IF(A68="","",COUNTIF('Outreach Log'!$B$5:$B$104,A68))</f>
        <v/>
      </c>
      <c r="L68" s="21">
        <f>IF(A68="","",IF(COUNTIFS('Outreach Log'!$B$5:$B$104,A68,'Outreach Log'!$E$5:$E$104,"&gt;0")=0,"",IFERROR(LOOKUP(2,1/(('Outreach Log'!$B$5:$B$104=A68)*('Outreach Log'!$E$5:$E$104&lt;&gt;"")),'Outreach Log'!$E$5:$E$104),"")))</f>
        <v/>
      </c>
      <c r="M68" s="21">
        <f>IF(A68="","",IF(COUNTIF('Outreach Log'!$B$5:$B$104,A68)=0,"",IFERROR(IF(LOOKUP(2,1/('Outreach Log'!$B$5:$B$104=A68),'Outreach Log'!$I$5:$I$104)=0,"",LOOKUP(2,1/('Outreach Log'!$B$5:$B$104=A68),'Outreach Log'!$I$5:$I$104)),"")))</f>
        <v/>
      </c>
      <c r="N68" s="9">
        <f>IF(A68="","",IF(OR(I68=Assumptions!$A$8,I68=Assumptions!$A$9),"No active follow-up",IF(F68="","Check lapse date",IF(F68&lt;TODAY(),"Past lapse date - review",IF(AND(M68&lt;&gt;"",M68&lt;=TODAY()),"Follow-up due",IF(AND(K68=0,F68&lt;=TODAY()+Assumptions!$H$5),"Outreach needed",IF(AND(F68&lt;=TODAY()+Assumptions!$H$5,L68&lt;&gt;"",TODAY()-L68&gt;=Assumptions!$H$6),"Outreach refresh due",IF(F68&lt;=TODAY()+Assumptions!$H$5,"Monitor closely","Monitor"))))))))</f>
        <v/>
      </c>
      <c r="O68" s="19" t="n"/>
    </row>
    <row r="69">
      <c r="A69" s="14" t="n"/>
      <c r="B69" s="14" t="n"/>
      <c r="C69" s="14" t="n"/>
      <c r="D69" s="14" t="n"/>
      <c r="E69" s="15" t="n"/>
      <c r="F69" s="15" t="n"/>
      <c r="G69" s="16" t="n"/>
      <c r="H69" s="14" t="n"/>
      <c r="I69" s="14" t="n"/>
      <c r="J69" s="17">
        <f>IF(A69="","",IF(F69="","",F69-TODAY()))</f>
        <v/>
      </c>
      <c r="K69" s="17">
        <f>IF(A69="","",COUNTIF('Outreach Log'!$B$5:$B$104,A69))</f>
        <v/>
      </c>
      <c r="L69" s="18">
        <f>IF(A69="","",IF(COUNTIFS('Outreach Log'!$B$5:$B$104,A69,'Outreach Log'!$E$5:$E$104,"&gt;0")=0,"",IFERROR(LOOKUP(2,1/(('Outreach Log'!$B$5:$B$104=A69)*('Outreach Log'!$E$5:$E$104&lt;&gt;"")),'Outreach Log'!$E$5:$E$104),"")))</f>
        <v/>
      </c>
      <c r="M69" s="18">
        <f>IF(A69="","",IF(COUNTIF('Outreach Log'!$B$5:$B$104,A69)=0,"",IFERROR(IF(LOOKUP(2,1/('Outreach Log'!$B$5:$B$104=A69),'Outreach Log'!$I$5:$I$104)=0,"",LOOKUP(2,1/('Outreach Log'!$B$5:$B$104=A69),'Outreach Log'!$I$5:$I$104)),"")))</f>
        <v/>
      </c>
      <c r="N69" s="7">
        <f>IF(A69="","",IF(OR(I69=Assumptions!$A$8,I69=Assumptions!$A$9),"No active follow-up",IF(F69="","Check lapse date",IF(F69&lt;TODAY(),"Past lapse date - review",IF(AND(M69&lt;&gt;"",M69&lt;=TODAY()),"Follow-up due",IF(AND(K69=0,F69&lt;=TODAY()+Assumptions!$H$5),"Outreach needed",IF(AND(F69&lt;=TODAY()+Assumptions!$H$5,L69&lt;&gt;"",TODAY()-L69&gt;=Assumptions!$H$6),"Outreach refresh due",IF(F69&lt;=TODAY()+Assumptions!$H$5,"Monitor closely","Monitor"))))))))</f>
        <v/>
      </c>
      <c r="O69" s="19" t="n"/>
    </row>
    <row r="70">
      <c r="A70" s="14" t="n"/>
      <c r="B70" s="14" t="n"/>
      <c r="C70" s="14" t="n"/>
      <c r="D70" s="14" t="n"/>
      <c r="E70" s="15" t="n"/>
      <c r="F70" s="15" t="n"/>
      <c r="G70" s="16" t="n"/>
      <c r="H70" s="14" t="n"/>
      <c r="I70" s="14" t="n"/>
      <c r="J70" s="20">
        <f>IF(A70="","",IF(F70="","",F70-TODAY()))</f>
        <v/>
      </c>
      <c r="K70" s="20">
        <f>IF(A70="","",COUNTIF('Outreach Log'!$B$5:$B$104,A70))</f>
        <v/>
      </c>
      <c r="L70" s="21">
        <f>IF(A70="","",IF(COUNTIFS('Outreach Log'!$B$5:$B$104,A70,'Outreach Log'!$E$5:$E$104,"&gt;0")=0,"",IFERROR(LOOKUP(2,1/(('Outreach Log'!$B$5:$B$104=A70)*('Outreach Log'!$E$5:$E$104&lt;&gt;"")),'Outreach Log'!$E$5:$E$104),"")))</f>
        <v/>
      </c>
      <c r="M70" s="21">
        <f>IF(A70="","",IF(COUNTIF('Outreach Log'!$B$5:$B$104,A70)=0,"",IFERROR(IF(LOOKUP(2,1/('Outreach Log'!$B$5:$B$104=A70),'Outreach Log'!$I$5:$I$104)=0,"",LOOKUP(2,1/('Outreach Log'!$B$5:$B$104=A70),'Outreach Log'!$I$5:$I$104)),"")))</f>
        <v/>
      </c>
      <c r="N70" s="9">
        <f>IF(A70="","",IF(OR(I70=Assumptions!$A$8,I70=Assumptions!$A$9),"No active follow-up",IF(F70="","Check lapse date",IF(F70&lt;TODAY(),"Past lapse date - review",IF(AND(M70&lt;&gt;"",M70&lt;=TODAY()),"Follow-up due",IF(AND(K70=0,F70&lt;=TODAY()+Assumptions!$H$5),"Outreach needed",IF(AND(F70&lt;=TODAY()+Assumptions!$H$5,L70&lt;&gt;"",TODAY()-L70&gt;=Assumptions!$H$6),"Outreach refresh due",IF(F70&lt;=TODAY()+Assumptions!$H$5,"Monitor closely","Monitor"))))))))</f>
        <v/>
      </c>
      <c r="O70" s="19" t="n"/>
    </row>
    <row r="71">
      <c r="A71" s="14" t="n"/>
      <c r="B71" s="14" t="n"/>
      <c r="C71" s="14" t="n"/>
      <c r="D71" s="14" t="n"/>
      <c r="E71" s="15" t="n"/>
      <c r="F71" s="15" t="n"/>
      <c r="G71" s="16" t="n"/>
      <c r="H71" s="14" t="n"/>
      <c r="I71" s="14" t="n"/>
      <c r="J71" s="17">
        <f>IF(A71="","",IF(F71="","",F71-TODAY()))</f>
        <v/>
      </c>
      <c r="K71" s="17">
        <f>IF(A71="","",COUNTIF('Outreach Log'!$B$5:$B$104,A71))</f>
        <v/>
      </c>
      <c r="L71" s="18">
        <f>IF(A71="","",IF(COUNTIFS('Outreach Log'!$B$5:$B$104,A71,'Outreach Log'!$E$5:$E$104,"&gt;0")=0,"",IFERROR(LOOKUP(2,1/(('Outreach Log'!$B$5:$B$104=A71)*('Outreach Log'!$E$5:$E$104&lt;&gt;"")),'Outreach Log'!$E$5:$E$104),"")))</f>
        <v/>
      </c>
      <c r="M71" s="18">
        <f>IF(A71="","",IF(COUNTIF('Outreach Log'!$B$5:$B$104,A71)=0,"",IFERROR(IF(LOOKUP(2,1/('Outreach Log'!$B$5:$B$104=A71),'Outreach Log'!$I$5:$I$104)=0,"",LOOKUP(2,1/('Outreach Log'!$B$5:$B$104=A71),'Outreach Log'!$I$5:$I$104)),"")))</f>
        <v/>
      </c>
      <c r="N71" s="7">
        <f>IF(A71="","",IF(OR(I71=Assumptions!$A$8,I71=Assumptions!$A$9),"No active follow-up",IF(F71="","Check lapse date",IF(F71&lt;TODAY(),"Past lapse date - review",IF(AND(M71&lt;&gt;"",M71&lt;=TODAY()),"Follow-up due",IF(AND(K71=0,F71&lt;=TODAY()+Assumptions!$H$5),"Outreach needed",IF(AND(F71&lt;=TODAY()+Assumptions!$H$5,L71&lt;&gt;"",TODAY()-L71&gt;=Assumptions!$H$6),"Outreach refresh due",IF(F71&lt;=TODAY()+Assumptions!$H$5,"Monitor closely","Monitor"))))))))</f>
        <v/>
      </c>
      <c r="O71" s="19" t="n"/>
    </row>
    <row r="72">
      <c r="A72" s="14" t="n"/>
      <c r="B72" s="14" t="n"/>
      <c r="C72" s="14" t="n"/>
      <c r="D72" s="14" t="n"/>
      <c r="E72" s="15" t="n"/>
      <c r="F72" s="15" t="n"/>
      <c r="G72" s="16" t="n"/>
      <c r="H72" s="14" t="n"/>
      <c r="I72" s="14" t="n"/>
      <c r="J72" s="20">
        <f>IF(A72="","",IF(F72="","",F72-TODAY()))</f>
        <v/>
      </c>
      <c r="K72" s="20">
        <f>IF(A72="","",COUNTIF('Outreach Log'!$B$5:$B$104,A72))</f>
        <v/>
      </c>
      <c r="L72" s="21">
        <f>IF(A72="","",IF(COUNTIFS('Outreach Log'!$B$5:$B$104,A72,'Outreach Log'!$E$5:$E$104,"&gt;0")=0,"",IFERROR(LOOKUP(2,1/(('Outreach Log'!$B$5:$B$104=A72)*('Outreach Log'!$E$5:$E$104&lt;&gt;"")),'Outreach Log'!$E$5:$E$104),"")))</f>
        <v/>
      </c>
      <c r="M72" s="21">
        <f>IF(A72="","",IF(COUNTIF('Outreach Log'!$B$5:$B$104,A72)=0,"",IFERROR(IF(LOOKUP(2,1/('Outreach Log'!$B$5:$B$104=A72),'Outreach Log'!$I$5:$I$104)=0,"",LOOKUP(2,1/('Outreach Log'!$B$5:$B$104=A72),'Outreach Log'!$I$5:$I$104)),"")))</f>
        <v/>
      </c>
      <c r="N72" s="9">
        <f>IF(A72="","",IF(OR(I72=Assumptions!$A$8,I72=Assumptions!$A$9),"No active follow-up",IF(F72="","Check lapse date",IF(F72&lt;TODAY(),"Past lapse date - review",IF(AND(M72&lt;&gt;"",M72&lt;=TODAY()),"Follow-up due",IF(AND(K72=0,F72&lt;=TODAY()+Assumptions!$H$5),"Outreach needed",IF(AND(F72&lt;=TODAY()+Assumptions!$H$5,L72&lt;&gt;"",TODAY()-L72&gt;=Assumptions!$H$6),"Outreach refresh due",IF(F72&lt;=TODAY()+Assumptions!$H$5,"Monitor closely","Monitor"))))))))</f>
        <v/>
      </c>
      <c r="O72" s="19" t="n"/>
    </row>
    <row r="73">
      <c r="A73" s="14" t="n"/>
      <c r="B73" s="14" t="n"/>
      <c r="C73" s="14" t="n"/>
      <c r="D73" s="14" t="n"/>
      <c r="E73" s="15" t="n"/>
      <c r="F73" s="15" t="n"/>
      <c r="G73" s="16" t="n"/>
      <c r="H73" s="14" t="n"/>
      <c r="I73" s="14" t="n"/>
      <c r="J73" s="17">
        <f>IF(A73="","",IF(F73="","",F73-TODAY()))</f>
        <v/>
      </c>
      <c r="K73" s="17">
        <f>IF(A73="","",COUNTIF('Outreach Log'!$B$5:$B$104,A73))</f>
        <v/>
      </c>
      <c r="L73" s="18">
        <f>IF(A73="","",IF(COUNTIFS('Outreach Log'!$B$5:$B$104,A73,'Outreach Log'!$E$5:$E$104,"&gt;0")=0,"",IFERROR(LOOKUP(2,1/(('Outreach Log'!$B$5:$B$104=A73)*('Outreach Log'!$E$5:$E$104&lt;&gt;"")),'Outreach Log'!$E$5:$E$104),"")))</f>
        <v/>
      </c>
      <c r="M73" s="18">
        <f>IF(A73="","",IF(COUNTIF('Outreach Log'!$B$5:$B$104,A73)=0,"",IFERROR(IF(LOOKUP(2,1/('Outreach Log'!$B$5:$B$104=A73),'Outreach Log'!$I$5:$I$104)=0,"",LOOKUP(2,1/('Outreach Log'!$B$5:$B$104=A73),'Outreach Log'!$I$5:$I$104)),"")))</f>
        <v/>
      </c>
      <c r="N73" s="7">
        <f>IF(A73="","",IF(OR(I73=Assumptions!$A$8,I73=Assumptions!$A$9),"No active follow-up",IF(F73="","Check lapse date",IF(F73&lt;TODAY(),"Past lapse date - review",IF(AND(M73&lt;&gt;"",M73&lt;=TODAY()),"Follow-up due",IF(AND(K73=0,F73&lt;=TODAY()+Assumptions!$H$5),"Outreach needed",IF(AND(F73&lt;=TODAY()+Assumptions!$H$5,L73&lt;&gt;"",TODAY()-L73&gt;=Assumptions!$H$6),"Outreach refresh due",IF(F73&lt;=TODAY()+Assumptions!$H$5,"Monitor closely","Monitor"))))))))</f>
        <v/>
      </c>
      <c r="O73" s="19" t="n"/>
    </row>
    <row r="74">
      <c r="A74" s="14" t="n"/>
      <c r="B74" s="14" t="n"/>
      <c r="C74" s="14" t="n"/>
      <c r="D74" s="14" t="n"/>
      <c r="E74" s="15" t="n"/>
      <c r="F74" s="15" t="n"/>
      <c r="G74" s="16" t="n"/>
      <c r="H74" s="14" t="n"/>
      <c r="I74" s="14" t="n"/>
      <c r="J74" s="20">
        <f>IF(A74="","",IF(F74="","",F74-TODAY()))</f>
        <v/>
      </c>
      <c r="K74" s="20">
        <f>IF(A74="","",COUNTIF('Outreach Log'!$B$5:$B$104,A74))</f>
        <v/>
      </c>
      <c r="L74" s="21">
        <f>IF(A74="","",IF(COUNTIFS('Outreach Log'!$B$5:$B$104,A74,'Outreach Log'!$E$5:$E$104,"&gt;0")=0,"",IFERROR(LOOKUP(2,1/(('Outreach Log'!$B$5:$B$104=A74)*('Outreach Log'!$E$5:$E$104&lt;&gt;"")),'Outreach Log'!$E$5:$E$104),"")))</f>
        <v/>
      </c>
      <c r="M74" s="21">
        <f>IF(A74="","",IF(COUNTIF('Outreach Log'!$B$5:$B$104,A74)=0,"",IFERROR(IF(LOOKUP(2,1/('Outreach Log'!$B$5:$B$104=A74),'Outreach Log'!$I$5:$I$104)=0,"",LOOKUP(2,1/('Outreach Log'!$B$5:$B$104=A74),'Outreach Log'!$I$5:$I$104)),"")))</f>
        <v/>
      </c>
      <c r="N74" s="9">
        <f>IF(A74="","",IF(OR(I74=Assumptions!$A$8,I74=Assumptions!$A$9),"No active follow-up",IF(F74="","Check lapse date",IF(F74&lt;TODAY(),"Past lapse date - review",IF(AND(M74&lt;&gt;"",M74&lt;=TODAY()),"Follow-up due",IF(AND(K74=0,F74&lt;=TODAY()+Assumptions!$H$5),"Outreach needed",IF(AND(F74&lt;=TODAY()+Assumptions!$H$5,L74&lt;&gt;"",TODAY()-L74&gt;=Assumptions!$H$6),"Outreach refresh due",IF(F74&lt;=TODAY()+Assumptions!$H$5,"Monitor closely","Monitor"))))))))</f>
        <v/>
      </c>
      <c r="O74" s="19" t="n"/>
    </row>
    <row r="75">
      <c r="A75" s="14" t="n"/>
      <c r="B75" s="14" t="n"/>
      <c r="C75" s="14" t="n"/>
      <c r="D75" s="14" t="n"/>
      <c r="E75" s="15" t="n"/>
      <c r="F75" s="15" t="n"/>
      <c r="G75" s="16" t="n"/>
      <c r="H75" s="14" t="n"/>
      <c r="I75" s="14" t="n"/>
      <c r="J75" s="17">
        <f>IF(A75="","",IF(F75="","",F75-TODAY()))</f>
        <v/>
      </c>
      <c r="K75" s="17">
        <f>IF(A75="","",COUNTIF('Outreach Log'!$B$5:$B$104,A75))</f>
        <v/>
      </c>
      <c r="L75" s="18">
        <f>IF(A75="","",IF(COUNTIFS('Outreach Log'!$B$5:$B$104,A75,'Outreach Log'!$E$5:$E$104,"&gt;0")=0,"",IFERROR(LOOKUP(2,1/(('Outreach Log'!$B$5:$B$104=A75)*('Outreach Log'!$E$5:$E$104&lt;&gt;"")),'Outreach Log'!$E$5:$E$104),"")))</f>
        <v/>
      </c>
      <c r="M75" s="18">
        <f>IF(A75="","",IF(COUNTIF('Outreach Log'!$B$5:$B$104,A75)=0,"",IFERROR(IF(LOOKUP(2,1/('Outreach Log'!$B$5:$B$104=A75),'Outreach Log'!$I$5:$I$104)=0,"",LOOKUP(2,1/('Outreach Log'!$B$5:$B$104=A75),'Outreach Log'!$I$5:$I$104)),"")))</f>
        <v/>
      </c>
      <c r="N75" s="7">
        <f>IF(A75="","",IF(OR(I75=Assumptions!$A$8,I75=Assumptions!$A$9),"No active follow-up",IF(F75="","Check lapse date",IF(F75&lt;TODAY(),"Past lapse date - review",IF(AND(M75&lt;&gt;"",M75&lt;=TODAY()),"Follow-up due",IF(AND(K75=0,F75&lt;=TODAY()+Assumptions!$H$5),"Outreach needed",IF(AND(F75&lt;=TODAY()+Assumptions!$H$5,L75&lt;&gt;"",TODAY()-L75&gt;=Assumptions!$H$6),"Outreach refresh due",IF(F75&lt;=TODAY()+Assumptions!$H$5,"Monitor closely","Monitor"))))))))</f>
        <v/>
      </c>
      <c r="O75" s="19" t="n"/>
    </row>
    <row r="76">
      <c r="A76" s="14" t="n"/>
      <c r="B76" s="14" t="n"/>
      <c r="C76" s="14" t="n"/>
      <c r="D76" s="14" t="n"/>
      <c r="E76" s="15" t="n"/>
      <c r="F76" s="15" t="n"/>
      <c r="G76" s="16" t="n"/>
      <c r="H76" s="14" t="n"/>
      <c r="I76" s="14" t="n"/>
      <c r="J76" s="20">
        <f>IF(A76="","",IF(F76="","",F76-TODAY()))</f>
        <v/>
      </c>
      <c r="K76" s="20">
        <f>IF(A76="","",COUNTIF('Outreach Log'!$B$5:$B$104,A76))</f>
        <v/>
      </c>
      <c r="L76" s="21">
        <f>IF(A76="","",IF(COUNTIFS('Outreach Log'!$B$5:$B$104,A76,'Outreach Log'!$E$5:$E$104,"&gt;0")=0,"",IFERROR(LOOKUP(2,1/(('Outreach Log'!$B$5:$B$104=A76)*('Outreach Log'!$E$5:$E$104&lt;&gt;"")),'Outreach Log'!$E$5:$E$104),"")))</f>
        <v/>
      </c>
      <c r="M76" s="21">
        <f>IF(A76="","",IF(COUNTIF('Outreach Log'!$B$5:$B$104,A76)=0,"",IFERROR(IF(LOOKUP(2,1/('Outreach Log'!$B$5:$B$104=A76),'Outreach Log'!$I$5:$I$104)=0,"",LOOKUP(2,1/('Outreach Log'!$B$5:$B$104=A76),'Outreach Log'!$I$5:$I$104)),"")))</f>
        <v/>
      </c>
      <c r="N76" s="9">
        <f>IF(A76="","",IF(OR(I76=Assumptions!$A$8,I76=Assumptions!$A$9),"No active follow-up",IF(F76="","Check lapse date",IF(F76&lt;TODAY(),"Past lapse date - review",IF(AND(M76&lt;&gt;"",M76&lt;=TODAY()),"Follow-up due",IF(AND(K76=0,F76&lt;=TODAY()+Assumptions!$H$5),"Outreach needed",IF(AND(F76&lt;=TODAY()+Assumptions!$H$5,L76&lt;&gt;"",TODAY()-L76&gt;=Assumptions!$H$6),"Outreach refresh due",IF(F76&lt;=TODAY()+Assumptions!$H$5,"Monitor closely","Monitor"))))))))</f>
        <v/>
      </c>
      <c r="O76" s="19" t="n"/>
    </row>
    <row r="77">
      <c r="A77" s="14" t="n"/>
      <c r="B77" s="14" t="n"/>
      <c r="C77" s="14" t="n"/>
      <c r="D77" s="14" t="n"/>
      <c r="E77" s="15" t="n"/>
      <c r="F77" s="15" t="n"/>
      <c r="G77" s="16" t="n"/>
      <c r="H77" s="14" t="n"/>
      <c r="I77" s="14" t="n"/>
      <c r="J77" s="17">
        <f>IF(A77="","",IF(F77="","",F77-TODAY()))</f>
        <v/>
      </c>
      <c r="K77" s="17">
        <f>IF(A77="","",COUNTIF('Outreach Log'!$B$5:$B$104,A77))</f>
        <v/>
      </c>
      <c r="L77" s="18">
        <f>IF(A77="","",IF(COUNTIFS('Outreach Log'!$B$5:$B$104,A77,'Outreach Log'!$E$5:$E$104,"&gt;0")=0,"",IFERROR(LOOKUP(2,1/(('Outreach Log'!$B$5:$B$104=A77)*('Outreach Log'!$E$5:$E$104&lt;&gt;"")),'Outreach Log'!$E$5:$E$104),"")))</f>
        <v/>
      </c>
      <c r="M77" s="18">
        <f>IF(A77="","",IF(COUNTIF('Outreach Log'!$B$5:$B$104,A77)=0,"",IFERROR(IF(LOOKUP(2,1/('Outreach Log'!$B$5:$B$104=A77),'Outreach Log'!$I$5:$I$104)=0,"",LOOKUP(2,1/('Outreach Log'!$B$5:$B$104=A77),'Outreach Log'!$I$5:$I$104)),"")))</f>
        <v/>
      </c>
      <c r="N77" s="7">
        <f>IF(A77="","",IF(OR(I77=Assumptions!$A$8,I77=Assumptions!$A$9),"No active follow-up",IF(F77="","Check lapse date",IF(F77&lt;TODAY(),"Past lapse date - review",IF(AND(M77&lt;&gt;"",M77&lt;=TODAY()),"Follow-up due",IF(AND(K77=0,F77&lt;=TODAY()+Assumptions!$H$5),"Outreach needed",IF(AND(F77&lt;=TODAY()+Assumptions!$H$5,L77&lt;&gt;"",TODAY()-L77&gt;=Assumptions!$H$6),"Outreach refresh due",IF(F77&lt;=TODAY()+Assumptions!$H$5,"Monitor closely","Monitor"))))))))</f>
        <v/>
      </c>
      <c r="O77" s="19" t="n"/>
    </row>
    <row r="78">
      <c r="A78" s="14" t="n"/>
      <c r="B78" s="14" t="n"/>
      <c r="C78" s="14" t="n"/>
      <c r="D78" s="14" t="n"/>
      <c r="E78" s="15" t="n"/>
      <c r="F78" s="15" t="n"/>
      <c r="G78" s="16" t="n"/>
      <c r="H78" s="14" t="n"/>
      <c r="I78" s="14" t="n"/>
      <c r="J78" s="20">
        <f>IF(A78="","",IF(F78="","",F78-TODAY()))</f>
        <v/>
      </c>
      <c r="K78" s="20">
        <f>IF(A78="","",COUNTIF('Outreach Log'!$B$5:$B$104,A78))</f>
        <v/>
      </c>
      <c r="L78" s="21">
        <f>IF(A78="","",IF(COUNTIFS('Outreach Log'!$B$5:$B$104,A78,'Outreach Log'!$E$5:$E$104,"&gt;0")=0,"",IFERROR(LOOKUP(2,1/(('Outreach Log'!$B$5:$B$104=A78)*('Outreach Log'!$E$5:$E$104&lt;&gt;"")),'Outreach Log'!$E$5:$E$104),"")))</f>
        <v/>
      </c>
      <c r="M78" s="21">
        <f>IF(A78="","",IF(COUNTIF('Outreach Log'!$B$5:$B$104,A78)=0,"",IFERROR(IF(LOOKUP(2,1/('Outreach Log'!$B$5:$B$104=A78),'Outreach Log'!$I$5:$I$104)=0,"",LOOKUP(2,1/('Outreach Log'!$B$5:$B$104=A78),'Outreach Log'!$I$5:$I$104)),"")))</f>
        <v/>
      </c>
      <c r="N78" s="9">
        <f>IF(A78="","",IF(OR(I78=Assumptions!$A$8,I78=Assumptions!$A$9),"No active follow-up",IF(F78="","Check lapse date",IF(F78&lt;TODAY(),"Past lapse date - review",IF(AND(M78&lt;&gt;"",M78&lt;=TODAY()),"Follow-up due",IF(AND(K78=0,F78&lt;=TODAY()+Assumptions!$H$5),"Outreach needed",IF(AND(F78&lt;=TODAY()+Assumptions!$H$5,L78&lt;&gt;"",TODAY()-L78&gt;=Assumptions!$H$6),"Outreach refresh due",IF(F78&lt;=TODAY()+Assumptions!$H$5,"Monitor closely","Monitor"))))))))</f>
        <v/>
      </c>
      <c r="O78" s="19" t="n"/>
    </row>
    <row r="79">
      <c r="A79" s="14" t="n"/>
      <c r="B79" s="14" t="n"/>
      <c r="C79" s="14" t="n"/>
      <c r="D79" s="14" t="n"/>
      <c r="E79" s="15" t="n"/>
      <c r="F79" s="15" t="n"/>
      <c r="G79" s="16" t="n"/>
      <c r="H79" s="14" t="n"/>
      <c r="I79" s="14" t="n"/>
      <c r="J79" s="17">
        <f>IF(A79="","",IF(F79="","",F79-TODAY()))</f>
        <v/>
      </c>
      <c r="K79" s="17">
        <f>IF(A79="","",COUNTIF('Outreach Log'!$B$5:$B$104,A79))</f>
        <v/>
      </c>
      <c r="L79" s="18">
        <f>IF(A79="","",IF(COUNTIFS('Outreach Log'!$B$5:$B$104,A79,'Outreach Log'!$E$5:$E$104,"&gt;0")=0,"",IFERROR(LOOKUP(2,1/(('Outreach Log'!$B$5:$B$104=A79)*('Outreach Log'!$E$5:$E$104&lt;&gt;"")),'Outreach Log'!$E$5:$E$104),"")))</f>
        <v/>
      </c>
      <c r="M79" s="18">
        <f>IF(A79="","",IF(COUNTIF('Outreach Log'!$B$5:$B$104,A79)=0,"",IFERROR(IF(LOOKUP(2,1/('Outreach Log'!$B$5:$B$104=A79),'Outreach Log'!$I$5:$I$104)=0,"",LOOKUP(2,1/('Outreach Log'!$B$5:$B$104=A79),'Outreach Log'!$I$5:$I$104)),"")))</f>
        <v/>
      </c>
      <c r="N79" s="7">
        <f>IF(A79="","",IF(OR(I79=Assumptions!$A$8,I79=Assumptions!$A$9),"No active follow-up",IF(F79="","Check lapse date",IF(F79&lt;TODAY(),"Past lapse date - review",IF(AND(M79&lt;&gt;"",M79&lt;=TODAY()),"Follow-up due",IF(AND(K79=0,F79&lt;=TODAY()+Assumptions!$H$5),"Outreach needed",IF(AND(F79&lt;=TODAY()+Assumptions!$H$5,L79&lt;&gt;"",TODAY()-L79&gt;=Assumptions!$H$6),"Outreach refresh due",IF(F79&lt;=TODAY()+Assumptions!$H$5,"Monitor closely","Monitor"))))))))</f>
        <v/>
      </c>
      <c r="O79" s="19" t="n"/>
    </row>
    <row r="80">
      <c r="A80" s="14" t="n"/>
      <c r="B80" s="14" t="n"/>
      <c r="C80" s="14" t="n"/>
      <c r="D80" s="14" t="n"/>
      <c r="E80" s="15" t="n"/>
      <c r="F80" s="15" t="n"/>
      <c r="G80" s="16" t="n"/>
      <c r="H80" s="14" t="n"/>
      <c r="I80" s="14" t="n"/>
      <c r="J80" s="20">
        <f>IF(A80="","",IF(F80="","",F80-TODAY()))</f>
        <v/>
      </c>
      <c r="K80" s="20">
        <f>IF(A80="","",COUNTIF('Outreach Log'!$B$5:$B$104,A80))</f>
        <v/>
      </c>
      <c r="L80" s="21">
        <f>IF(A80="","",IF(COUNTIFS('Outreach Log'!$B$5:$B$104,A80,'Outreach Log'!$E$5:$E$104,"&gt;0")=0,"",IFERROR(LOOKUP(2,1/(('Outreach Log'!$B$5:$B$104=A80)*('Outreach Log'!$E$5:$E$104&lt;&gt;"")),'Outreach Log'!$E$5:$E$104),"")))</f>
        <v/>
      </c>
      <c r="M80" s="21">
        <f>IF(A80="","",IF(COUNTIF('Outreach Log'!$B$5:$B$104,A80)=0,"",IFERROR(IF(LOOKUP(2,1/('Outreach Log'!$B$5:$B$104=A80),'Outreach Log'!$I$5:$I$104)=0,"",LOOKUP(2,1/('Outreach Log'!$B$5:$B$104=A80),'Outreach Log'!$I$5:$I$104)),"")))</f>
        <v/>
      </c>
      <c r="N80" s="9">
        <f>IF(A80="","",IF(OR(I80=Assumptions!$A$8,I80=Assumptions!$A$9),"No active follow-up",IF(F80="","Check lapse date",IF(F80&lt;TODAY(),"Past lapse date - review",IF(AND(M80&lt;&gt;"",M80&lt;=TODAY()),"Follow-up due",IF(AND(K80=0,F80&lt;=TODAY()+Assumptions!$H$5),"Outreach needed",IF(AND(F80&lt;=TODAY()+Assumptions!$H$5,L80&lt;&gt;"",TODAY()-L80&gt;=Assumptions!$H$6),"Outreach refresh due",IF(F80&lt;=TODAY()+Assumptions!$H$5,"Monitor closely","Monitor"))))))))</f>
        <v/>
      </c>
      <c r="O80" s="19" t="n"/>
    </row>
    <row r="81">
      <c r="A81" s="14" t="n"/>
      <c r="B81" s="14" t="n"/>
      <c r="C81" s="14" t="n"/>
      <c r="D81" s="14" t="n"/>
      <c r="E81" s="15" t="n"/>
      <c r="F81" s="15" t="n"/>
      <c r="G81" s="16" t="n"/>
      <c r="H81" s="14" t="n"/>
      <c r="I81" s="14" t="n"/>
      <c r="J81" s="17">
        <f>IF(A81="","",IF(F81="","",F81-TODAY()))</f>
        <v/>
      </c>
      <c r="K81" s="17">
        <f>IF(A81="","",COUNTIF('Outreach Log'!$B$5:$B$104,A81))</f>
        <v/>
      </c>
      <c r="L81" s="18">
        <f>IF(A81="","",IF(COUNTIFS('Outreach Log'!$B$5:$B$104,A81,'Outreach Log'!$E$5:$E$104,"&gt;0")=0,"",IFERROR(LOOKUP(2,1/(('Outreach Log'!$B$5:$B$104=A81)*('Outreach Log'!$E$5:$E$104&lt;&gt;"")),'Outreach Log'!$E$5:$E$104),"")))</f>
        <v/>
      </c>
      <c r="M81" s="18">
        <f>IF(A81="","",IF(COUNTIF('Outreach Log'!$B$5:$B$104,A81)=0,"",IFERROR(IF(LOOKUP(2,1/('Outreach Log'!$B$5:$B$104=A81),'Outreach Log'!$I$5:$I$104)=0,"",LOOKUP(2,1/('Outreach Log'!$B$5:$B$104=A81),'Outreach Log'!$I$5:$I$104)),"")))</f>
        <v/>
      </c>
      <c r="N81" s="7">
        <f>IF(A81="","",IF(OR(I81=Assumptions!$A$8,I81=Assumptions!$A$9),"No active follow-up",IF(F81="","Check lapse date",IF(F81&lt;TODAY(),"Past lapse date - review",IF(AND(M81&lt;&gt;"",M81&lt;=TODAY()),"Follow-up due",IF(AND(K81=0,F81&lt;=TODAY()+Assumptions!$H$5),"Outreach needed",IF(AND(F81&lt;=TODAY()+Assumptions!$H$5,L81&lt;&gt;"",TODAY()-L81&gt;=Assumptions!$H$6),"Outreach refresh due",IF(F81&lt;=TODAY()+Assumptions!$H$5,"Monitor closely","Monitor"))))))))</f>
        <v/>
      </c>
      <c r="O81" s="19" t="n"/>
    </row>
    <row r="82">
      <c r="A82" s="14" t="n"/>
      <c r="B82" s="14" t="n"/>
      <c r="C82" s="14" t="n"/>
      <c r="D82" s="14" t="n"/>
      <c r="E82" s="15" t="n"/>
      <c r="F82" s="15" t="n"/>
      <c r="G82" s="16" t="n"/>
      <c r="H82" s="14" t="n"/>
      <c r="I82" s="14" t="n"/>
      <c r="J82" s="20">
        <f>IF(A82="","",IF(F82="","",F82-TODAY()))</f>
        <v/>
      </c>
      <c r="K82" s="20">
        <f>IF(A82="","",COUNTIF('Outreach Log'!$B$5:$B$104,A82))</f>
        <v/>
      </c>
      <c r="L82" s="21">
        <f>IF(A82="","",IF(COUNTIFS('Outreach Log'!$B$5:$B$104,A82,'Outreach Log'!$E$5:$E$104,"&gt;0")=0,"",IFERROR(LOOKUP(2,1/(('Outreach Log'!$B$5:$B$104=A82)*('Outreach Log'!$E$5:$E$104&lt;&gt;"")),'Outreach Log'!$E$5:$E$104),"")))</f>
        <v/>
      </c>
      <c r="M82" s="21">
        <f>IF(A82="","",IF(COUNTIF('Outreach Log'!$B$5:$B$104,A82)=0,"",IFERROR(IF(LOOKUP(2,1/('Outreach Log'!$B$5:$B$104=A82),'Outreach Log'!$I$5:$I$104)=0,"",LOOKUP(2,1/('Outreach Log'!$B$5:$B$104=A82),'Outreach Log'!$I$5:$I$104)),"")))</f>
        <v/>
      </c>
      <c r="N82" s="9">
        <f>IF(A82="","",IF(OR(I82=Assumptions!$A$8,I82=Assumptions!$A$9),"No active follow-up",IF(F82="","Check lapse date",IF(F82&lt;TODAY(),"Past lapse date - review",IF(AND(M82&lt;&gt;"",M82&lt;=TODAY()),"Follow-up due",IF(AND(K82=0,F82&lt;=TODAY()+Assumptions!$H$5),"Outreach needed",IF(AND(F82&lt;=TODAY()+Assumptions!$H$5,L82&lt;&gt;"",TODAY()-L82&gt;=Assumptions!$H$6),"Outreach refresh due",IF(F82&lt;=TODAY()+Assumptions!$H$5,"Monitor closely","Monitor"))))))))</f>
        <v/>
      </c>
      <c r="O82" s="19" t="n"/>
    </row>
    <row r="83">
      <c r="A83" s="14" t="n"/>
      <c r="B83" s="14" t="n"/>
      <c r="C83" s="14" t="n"/>
      <c r="D83" s="14" t="n"/>
      <c r="E83" s="15" t="n"/>
      <c r="F83" s="15" t="n"/>
      <c r="G83" s="16" t="n"/>
      <c r="H83" s="14" t="n"/>
      <c r="I83" s="14" t="n"/>
      <c r="J83" s="17">
        <f>IF(A83="","",IF(F83="","",F83-TODAY()))</f>
        <v/>
      </c>
      <c r="K83" s="17">
        <f>IF(A83="","",COUNTIF('Outreach Log'!$B$5:$B$104,A83))</f>
        <v/>
      </c>
      <c r="L83" s="18">
        <f>IF(A83="","",IF(COUNTIFS('Outreach Log'!$B$5:$B$104,A83,'Outreach Log'!$E$5:$E$104,"&gt;0")=0,"",IFERROR(LOOKUP(2,1/(('Outreach Log'!$B$5:$B$104=A83)*('Outreach Log'!$E$5:$E$104&lt;&gt;"")),'Outreach Log'!$E$5:$E$104),"")))</f>
        <v/>
      </c>
      <c r="M83" s="18">
        <f>IF(A83="","",IF(COUNTIF('Outreach Log'!$B$5:$B$104,A83)=0,"",IFERROR(IF(LOOKUP(2,1/('Outreach Log'!$B$5:$B$104=A83),'Outreach Log'!$I$5:$I$104)=0,"",LOOKUP(2,1/('Outreach Log'!$B$5:$B$104=A83),'Outreach Log'!$I$5:$I$104)),"")))</f>
        <v/>
      </c>
      <c r="N83" s="7">
        <f>IF(A83="","",IF(OR(I83=Assumptions!$A$8,I83=Assumptions!$A$9),"No active follow-up",IF(F83="","Check lapse date",IF(F83&lt;TODAY(),"Past lapse date - review",IF(AND(M83&lt;&gt;"",M83&lt;=TODAY()),"Follow-up due",IF(AND(K83=0,F83&lt;=TODAY()+Assumptions!$H$5),"Outreach needed",IF(AND(F83&lt;=TODAY()+Assumptions!$H$5,L83&lt;&gt;"",TODAY()-L83&gt;=Assumptions!$H$6),"Outreach refresh due",IF(F83&lt;=TODAY()+Assumptions!$H$5,"Monitor closely","Monitor"))))))))</f>
        <v/>
      </c>
      <c r="O83" s="19" t="n"/>
    </row>
    <row r="84">
      <c r="A84" s="14" t="n"/>
      <c r="B84" s="14" t="n"/>
      <c r="C84" s="14" t="n"/>
      <c r="D84" s="14" t="n"/>
      <c r="E84" s="15" t="n"/>
      <c r="F84" s="15" t="n"/>
      <c r="G84" s="16" t="n"/>
      <c r="H84" s="14" t="n"/>
      <c r="I84" s="14" t="n"/>
      <c r="J84" s="20">
        <f>IF(A84="","",IF(F84="","",F84-TODAY()))</f>
        <v/>
      </c>
      <c r="K84" s="20">
        <f>IF(A84="","",COUNTIF('Outreach Log'!$B$5:$B$104,A84))</f>
        <v/>
      </c>
      <c r="L84" s="21">
        <f>IF(A84="","",IF(COUNTIFS('Outreach Log'!$B$5:$B$104,A84,'Outreach Log'!$E$5:$E$104,"&gt;0")=0,"",IFERROR(LOOKUP(2,1/(('Outreach Log'!$B$5:$B$104=A84)*('Outreach Log'!$E$5:$E$104&lt;&gt;"")),'Outreach Log'!$E$5:$E$104),"")))</f>
        <v/>
      </c>
      <c r="M84" s="21">
        <f>IF(A84="","",IF(COUNTIF('Outreach Log'!$B$5:$B$104,A84)=0,"",IFERROR(IF(LOOKUP(2,1/('Outreach Log'!$B$5:$B$104=A84),'Outreach Log'!$I$5:$I$104)=0,"",LOOKUP(2,1/('Outreach Log'!$B$5:$B$104=A84),'Outreach Log'!$I$5:$I$104)),"")))</f>
        <v/>
      </c>
      <c r="N84" s="9">
        <f>IF(A84="","",IF(OR(I84=Assumptions!$A$8,I84=Assumptions!$A$9),"No active follow-up",IF(F84="","Check lapse date",IF(F84&lt;TODAY(),"Past lapse date - review",IF(AND(M84&lt;&gt;"",M84&lt;=TODAY()),"Follow-up due",IF(AND(K84=0,F84&lt;=TODAY()+Assumptions!$H$5),"Outreach needed",IF(AND(F84&lt;=TODAY()+Assumptions!$H$5,L84&lt;&gt;"",TODAY()-L84&gt;=Assumptions!$H$6),"Outreach refresh due",IF(F84&lt;=TODAY()+Assumptions!$H$5,"Monitor closely","Monitor"))))))))</f>
        <v/>
      </c>
      <c r="O84" s="19" t="n"/>
    </row>
    <row r="85">
      <c r="A85" s="14" t="n"/>
      <c r="B85" s="14" t="n"/>
      <c r="C85" s="14" t="n"/>
      <c r="D85" s="14" t="n"/>
      <c r="E85" s="15" t="n"/>
      <c r="F85" s="15" t="n"/>
      <c r="G85" s="16" t="n"/>
      <c r="H85" s="14" t="n"/>
      <c r="I85" s="14" t="n"/>
      <c r="J85" s="17">
        <f>IF(A85="","",IF(F85="","",F85-TODAY()))</f>
        <v/>
      </c>
      <c r="K85" s="17">
        <f>IF(A85="","",COUNTIF('Outreach Log'!$B$5:$B$104,A85))</f>
        <v/>
      </c>
      <c r="L85" s="18">
        <f>IF(A85="","",IF(COUNTIFS('Outreach Log'!$B$5:$B$104,A85,'Outreach Log'!$E$5:$E$104,"&gt;0")=0,"",IFERROR(LOOKUP(2,1/(('Outreach Log'!$B$5:$B$104=A85)*('Outreach Log'!$E$5:$E$104&lt;&gt;"")),'Outreach Log'!$E$5:$E$104),"")))</f>
        <v/>
      </c>
      <c r="M85" s="18">
        <f>IF(A85="","",IF(COUNTIF('Outreach Log'!$B$5:$B$104,A85)=0,"",IFERROR(IF(LOOKUP(2,1/('Outreach Log'!$B$5:$B$104=A85),'Outreach Log'!$I$5:$I$104)=0,"",LOOKUP(2,1/('Outreach Log'!$B$5:$B$104=A85),'Outreach Log'!$I$5:$I$104)),"")))</f>
        <v/>
      </c>
      <c r="N85" s="7">
        <f>IF(A85="","",IF(OR(I85=Assumptions!$A$8,I85=Assumptions!$A$9),"No active follow-up",IF(F85="","Check lapse date",IF(F85&lt;TODAY(),"Past lapse date - review",IF(AND(M85&lt;&gt;"",M85&lt;=TODAY()),"Follow-up due",IF(AND(K85=0,F85&lt;=TODAY()+Assumptions!$H$5),"Outreach needed",IF(AND(F85&lt;=TODAY()+Assumptions!$H$5,L85&lt;&gt;"",TODAY()-L85&gt;=Assumptions!$H$6),"Outreach refresh due",IF(F85&lt;=TODAY()+Assumptions!$H$5,"Monitor closely","Monitor"))))))))</f>
        <v/>
      </c>
      <c r="O85" s="19" t="n"/>
    </row>
    <row r="86">
      <c r="A86" s="14" t="n"/>
      <c r="B86" s="14" t="n"/>
      <c r="C86" s="14" t="n"/>
      <c r="D86" s="14" t="n"/>
      <c r="E86" s="15" t="n"/>
      <c r="F86" s="15" t="n"/>
      <c r="G86" s="16" t="n"/>
      <c r="H86" s="14" t="n"/>
      <c r="I86" s="14" t="n"/>
      <c r="J86" s="20">
        <f>IF(A86="","",IF(F86="","",F86-TODAY()))</f>
        <v/>
      </c>
      <c r="K86" s="20">
        <f>IF(A86="","",COUNTIF('Outreach Log'!$B$5:$B$104,A86))</f>
        <v/>
      </c>
      <c r="L86" s="21">
        <f>IF(A86="","",IF(COUNTIFS('Outreach Log'!$B$5:$B$104,A86,'Outreach Log'!$E$5:$E$104,"&gt;0")=0,"",IFERROR(LOOKUP(2,1/(('Outreach Log'!$B$5:$B$104=A86)*('Outreach Log'!$E$5:$E$104&lt;&gt;"")),'Outreach Log'!$E$5:$E$104),"")))</f>
        <v/>
      </c>
      <c r="M86" s="21">
        <f>IF(A86="","",IF(COUNTIF('Outreach Log'!$B$5:$B$104,A86)=0,"",IFERROR(IF(LOOKUP(2,1/('Outreach Log'!$B$5:$B$104=A86),'Outreach Log'!$I$5:$I$104)=0,"",LOOKUP(2,1/('Outreach Log'!$B$5:$B$104=A86),'Outreach Log'!$I$5:$I$104)),"")))</f>
        <v/>
      </c>
      <c r="N86" s="9">
        <f>IF(A86="","",IF(OR(I86=Assumptions!$A$8,I86=Assumptions!$A$9),"No active follow-up",IF(F86="","Check lapse date",IF(F86&lt;TODAY(),"Past lapse date - review",IF(AND(M86&lt;&gt;"",M86&lt;=TODAY()),"Follow-up due",IF(AND(K86=0,F86&lt;=TODAY()+Assumptions!$H$5),"Outreach needed",IF(AND(F86&lt;=TODAY()+Assumptions!$H$5,L86&lt;&gt;"",TODAY()-L86&gt;=Assumptions!$H$6),"Outreach refresh due",IF(F86&lt;=TODAY()+Assumptions!$H$5,"Monitor closely","Monitor"))))))))</f>
        <v/>
      </c>
      <c r="O86" s="19" t="n"/>
    </row>
    <row r="87">
      <c r="A87" s="14" t="n"/>
      <c r="B87" s="14" t="n"/>
      <c r="C87" s="14" t="n"/>
      <c r="D87" s="14" t="n"/>
      <c r="E87" s="15" t="n"/>
      <c r="F87" s="15" t="n"/>
      <c r="G87" s="16" t="n"/>
      <c r="H87" s="14" t="n"/>
      <c r="I87" s="14" t="n"/>
      <c r="J87" s="17">
        <f>IF(A87="","",IF(F87="","",F87-TODAY()))</f>
        <v/>
      </c>
      <c r="K87" s="17">
        <f>IF(A87="","",COUNTIF('Outreach Log'!$B$5:$B$104,A87))</f>
        <v/>
      </c>
      <c r="L87" s="18">
        <f>IF(A87="","",IF(COUNTIFS('Outreach Log'!$B$5:$B$104,A87,'Outreach Log'!$E$5:$E$104,"&gt;0")=0,"",IFERROR(LOOKUP(2,1/(('Outreach Log'!$B$5:$B$104=A87)*('Outreach Log'!$E$5:$E$104&lt;&gt;"")),'Outreach Log'!$E$5:$E$104),"")))</f>
        <v/>
      </c>
      <c r="M87" s="18">
        <f>IF(A87="","",IF(COUNTIF('Outreach Log'!$B$5:$B$104,A87)=0,"",IFERROR(IF(LOOKUP(2,1/('Outreach Log'!$B$5:$B$104=A87),'Outreach Log'!$I$5:$I$104)=0,"",LOOKUP(2,1/('Outreach Log'!$B$5:$B$104=A87),'Outreach Log'!$I$5:$I$104)),"")))</f>
        <v/>
      </c>
      <c r="N87" s="7">
        <f>IF(A87="","",IF(OR(I87=Assumptions!$A$8,I87=Assumptions!$A$9),"No active follow-up",IF(F87="","Check lapse date",IF(F87&lt;TODAY(),"Past lapse date - review",IF(AND(M87&lt;&gt;"",M87&lt;=TODAY()),"Follow-up due",IF(AND(K87=0,F87&lt;=TODAY()+Assumptions!$H$5),"Outreach needed",IF(AND(F87&lt;=TODAY()+Assumptions!$H$5,L87&lt;&gt;"",TODAY()-L87&gt;=Assumptions!$H$6),"Outreach refresh due",IF(F87&lt;=TODAY()+Assumptions!$H$5,"Monitor closely","Monitor"))))))))</f>
        <v/>
      </c>
      <c r="O87" s="19" t="n"/>
    </row>
    <row r="88">
      <c r="A88" s="14" t="n"/>
      <c r="B88" s="14" t="n"/>
      <c r="C88" s="14" t="n"/>
      <c r="D88" s="14" t="n"/>
      <c r="E88" s="15" t="n"/>
      <c r="F88" s="15" t="n"/>
      <c r="G88" s="16" t="n"/>
      <c r="H88" s="14" t="n"/>
      <c r="I88" s="14" t="n"/>
      <c r="J88" s="20">
        <f>IF(A88="","",IF(F88="","",F88-TODAY()))</f>
        <v/>
      </c>
      <c r="K88" s="20">
        <f>IF(A88="","",COUNTIF('Outreach Log'!$B$5:$B$104,A88))</f>
        <v/>
      </c>
      <c r="L88" s="21">
        <f>IF(A88="","",IF(COUNTIFS('Outreach Log'!$B$5:$B$104,A88,'Outreach Log'!$E$5:$E$104,"&gt;0")=0,"",IFERROR(LOOKUP(2,1/(('Outreach Log'!$B$5:$B$104=A88)*('Outreach Log'!$E$5:$E$104&lt;&gt;"")),'Outreach Log'!$E$5:$E$104),"")))</f>
        <v/>
      </c>
      <c r="M88" s="21">
        <f>IF(A88="","",IF(COUNTIF('Outreach Log'!$B$5:$B$104,A88)=0,"",IFERROR(IF(LOOKUP(2,1/('Outreach Log'!$B$5:$B$104=A88),'Outreach Log'!$I$5:$I$104)=0,"",LOOKUP(2,1/('Outreach Log'!$B$5:$B$104=A88),'Outreach Log'!$I$5:$I$104)),"")))</f>
        <v/>
      </c>
      <c r="N88" s="9">
        <f>IF(A88="","",IF(OR(I88=Assumptions!$A$8,I88=Assumptions!$A$9),"No active follow-up",IF(F88="","Check lapse date",IF(F88&lt;TODAY(),"Past lapse date - review",IF(AND(M88&lt;&gt;"",M88&lt;=TODAY()),"Follow-up due",IF(AND(K88=0,F88&lt;=TODAY()+Assumptions!$H$5),"Outreach needed",IF(AND(F88&lt;=TODAY()+Assumptions!$H$5,L88&lt;&gt;"",TODAY()-L88&gt;=Assumptions!$H$6),"Outreach refresh due",IF(F88&lt;=TODAY()+Assumptions!$H$5,"Monitor closely","Monitor"))))))))</f>
        <v/>
      </c>
      <c r="O88" s="19" t="n"/>
    </row>
    <row r="89">
      <c r="A89" s="14" t="n"/>
      <c r="B89" s="14" t="n"/>
      <c r="C89" s="14" t="n"/>
      <c r="D89" s="14" t="n"/>
      <c r="E89" s="15" t="n"/>
      <c r="F89" s="15" t="n"/>
      <c r="G89" s="16" t="n"/>
      <c r="H89" s="14" t="n"/>
      <c r="I89" s="14" t="n"/>
      <c r="J89" s="17">
        <f>IF(A89="","",IF(F89="","",F89-TODAY()))</f>
        <v/>
      </c>
      <c r="K89" s="17">
        <f>IF(A89="","",COUNTIF('Outreach Log'!$B$5:$B$104,A89))</f>
        <v/>
      </c>
      <c r="L89" s="18">
        <f>IF(A89="","",IF(COUNTIFS('Outreach Log'!$B$5:$B$104,A89,'Outreach Log'!$E$5:$E$104,"&gt;0")=0,"",IFERROR(LOOKUP(2,1/(('Outreach Log'!$B$5:$B$104=A89)*('Outreach Log'!$E$5:$E$104&lt;&gt;"")),'Outreach Log'!$E$5:$E$104),"")))</f>
        <v/>
      </c>
      <c r="M89" s="18">
        <f>IF(A89="","",IF(COUNTIF('Outreach Log'!$B$5:$B$104,A89)=0,"",IFERROR(IF(LOOKUP(2,1/('Outreach Log'!$B$5:$B$104=A89),'Outreach Log'!$I$5:$I$104)=0,"",LOOKUP(2,1/('Outreach Log'!$B$5:$B$104=A89),'Outreach Log'!$I$5:$I$104)),"")))</f>
        <v/>
      </c>
      <c r="N89" s="7">
        <f>IF(A89="","",IF(OR(I89=Assumptions!$A$8,I89=Assumptions!$A$9),"No active follow-up",IF(F89="","Check lapse date",IF(F89&lt;TODAY(),"Past lapse date - review",IF(AND(M89&lt;&gt;"",M89&lt;=TODAY()),"Follow-up due",IF(AND(K89=0,F89&lt;=TODAY()+Assumptions!$H$5),"Outreach needed",IF(AND(F89&lt;=TODAY()+Assumptions!$H$5,L89&lt;&gt;"",TODAY()-L89&gt;=Assumptions!$H$6),"Outreach refresh due",IF(F89&lt;=TODAY()+Assumptions!$H$5,"Monitor closely","Monitor"))))))))</f>
        <v/>
      </c>
      <c r="O89" s="19" t="n"/>
    </row>
    <row r="90">
      <c r="A90" s="14" t="n"/>
      <c r="B90" s="14" t="n"/>
      <c r="C90" s="14" t="n"/>
      <c r="D90" s="14" t="n"/>
      <c r="E90" s="15" t="n"/>
      <c r="F90" s="15" t="n"/>
      <c r="G90" s="16" t="n"/>
      <c r="H90" s="14" t="n"/>
      <c r="I90" s="14" t="n"/>
      <c r="J90" s="20">
        <f>IF(A90="","",IF(F90="","",F90-TODAY()))</f>
        <v/>
      </c>
      <c r="K90" s="20">
        <f>IF(A90="","",COUNTIF('Outreach Log'!$B$5:$B$104,A90))</f>
        <v/>
      </c>
      <c r="L90" s="21">
        <f>IF(A90="","",IF(COUNTIFS('Outreach Log'!$B$5:$B$104,A90,'Outreach Log'!$E$5:$E$104,"&gt;0")=0,"",IFERROR(LOOKUP(2,1/(('Outreach Log'!$B$5:$B$104=A90)*('Outreach Log'!$E$5:$E$104&lt;&gt;"")),'Outreach Log'!$E$5:$E$104),"")))</f>
        <v/>
      </c>
      <c r="M90" s="21">
        <f>IF(A90="","",IF(COUNTIF('Outreach Log'!$B$5:$B$104,A90)=0,"",IFERROR(IF(LOOKUP(2,1/('Outreach Log'!$B$5:$B$104=A90),'Outreach Log'!$I$5:$I$104)=0,"",LOOKUP(2,1/('Outreach Log'!$B$5:$B$104=A90),'Outreach Log'!$I$5:$I$104)),"")))</f>
        <v/>
      </c>
      <c r="N90" s="9">
        <f>IF(A90="","",IF(OR(I90=Assumptions!$A$8,I90=Assumptions!$A$9),"No active follow-up",IF(F90="","Check lapse date",IF(F90&lt;TODAY(),"Past lapse date - review",IF(AND(M90&lt;&gt;"",M90&lt;=TODAY()),"Follow-up due",IF(AND(K90=0,F90&lt;=TODAY()+Assumptions!$H$5),"Outreach needed",IF(AND(F90&lt;=TODAY()+Assumptions!$H$5,L90&lt;&gt;"",TODAY()-L90&gt;=Assumptions!$H$6),"Outreach refresh due",IF(F90&lt;=TODAY()+Assumptions!$H$5,"Monitor closely","Monitor"))))))))</f>
        <v/>
      </c>
      <c r="O90" s="19" t="n"/>
    </row>
    <row r="91">
      <c r="A91" s="14" t="n"/>
      <c r="B91" s="14" t="n"/>
      <c r="C91" s="14" t="n"/>
      <c r="D91" s="14" t="n"/>
      <c r="E91" s="15" t="n"/>
      <c r="F91" s="15" t="n"/>
      <c r="G91" s="16" t="n"/>
      <c r="H91" s="14" t="n"/>
      <c r="I91" s="14" t="n"/>
      <c r="J91" s="17">
        <f>IF(A91="","",IF(F91="","",F91-TODAY()))</f>
        <v/>
      </c>
      <c r="K91" s="17">
        <f>IF(A91="","",COUNTIF('Outreach Log'!$B$5:$B$104,A91))</f>
        <v/>
      </c>
      <c r="L91" s="18">
        <f>IF(A91="","",IF(COUNTIFS('Outreach Log'!$B$5:$B$104,A91,'Outreach Log'!$E$5:$E$104,"&gt;0")=0,"",IFERROR(LOOKUP(2,1/(('Outreach Log'!$B$5:$B$104=A91)*('Outreach Log'!$E$5:$E$104&lt;&gt;"")),'Outreach Log'!$E$5:$E$104),"")))</f>
        <v/>
      </c>
      <c r="M91" s="18">
        <f>IF(A91="","",IF(COUNTIF('Outreach Log'!$B$5:$B$104,A91)=0,"",IFERROR(IF(LOOKUP(2,1/('Outreach Log'!$B$5:$B$104=A91),'Outreach Log'!$I$5:$I$104)=0,"",LOOKUP(2,1/('Outreach Log'!$B$5:$B$104=A91),'Outreach Log'!$I$5:$I$104)),"")))</f>
        <v/>
      </c>
      <c r="N91" s="7">
        <f>IF(A91="","",IF(OR(I91=Assumptions!$A$8,I91=Assumptions!$A$9),"No active follow-up",IF(F91="","Check lapse date",IF(F91&lt;TODAY(),"Past lapse date - review",IF(AND(M91&lt;&gt;"",M91&lt;=TODAY()),"Follow-up due",IF(AND(K91=0,F91&lt;=TODAY()+Assumptions!$H$5),"Outreach needed",IF(AND(F91&lt;=TODAY()+Assumptions!$H$5,L91&lt;&gt;"",TODAY()-L91&gt;=Assumptions!$H$6),"Outreach refresh due",IF(F91&lt;=TODAY()+Assumptions!$H$5,"Monitor closely","Monitor"))))))))</f>
        <v/>
      </c>
      <c r="O91" s="19" t="n"/>
    </row>
    <row r="92">
      <c r="A92" s="14" t="n"/>
      <c r="B92" s="14" t="n"/>
      <c r="C92" s="14" t="n"/>
      <c r="D92" s="14" t="n"/>
      <c r="E92" s="15" t="n"/>
      <c r="F92" s="15" t="n"/>
      <c r="G92" s="16" t="n"/>
      <c r="H92" s="14" t="n"/>
      <c r="I92" s="14" t="n"/>
      <c r="J92" s="20">
        <f>IF(A92="","",IF(F92="","",F92-TODAY()))</f>
        <v/>
      </c>
      <c r="K92" s="20">
        <f>IF(A92="","",COUNTIF('Outreach Log'!$B$5:$B$104,A92))</f>
        <v/>
      </c>
      <c r="L92" s="21">
        <f>IF(A92="","",IF(COUNTIFS('Outreach Log'!$B$5:$B$104,A92,'Outreach Log'!$E$5:$E$104,"&gt;0")=0,"",IFERROR(LOOKUP(2,1/(('Outreach Log'!$B$5:$B$104=A92)*('Outreach Log'!$E$5:$E$104&lt;&gt;"")),'Outreach Log'!$E$5:$E$104),"")))</f>
        <v/>
      </c>
      <c r="M92" s="21">
        <f>IF(A92="","",IF(COUNTIF('Outreach Log'!$B$5:$B$104,A92)=0,"",IFERROR(IF(LOOKUP(2,1/('Outreach Log'!$B$5:$B$104=A92),'Outreach Log'!$I$5:$I$104)=0,"",LOOKUP(2,1/('Outreach Log'!$B$5:$B$104=A92),'Outreach Log'!$I$5:$I$104)),"")))</f>
        <v/>
      </c>
      <c r="N92" s="9">
        <f>IF(A92="","",IF(OR(I92=Assumptions!$A$8,I92=Assumptions!$A$9),"No active follow-up",IF(F92="","Check lapse date",IF(F92&lt;TODAY(),"Past lapse date - review",IF(AND(M92&lt;&gt;"",M92&lt;=TODAY()),"Follow-up due",IF(AND(K92=0,F92&lt;=TODAY()+Assumptions!$H$5),"Outreach needed",IF(AND(F92&lt;=TODAY()+Assumptions!$H$5,L92&lt;&gt;"",TODAY()-L92&gt;=Assumptions!$H$6),"Outreach refresh due",IF(F92&lt;=TODAY()+Assumptions!$H$5,"Monitor closely","Monitor"))))))))</f>
        <v/>
      </c>
      <c r="O92" s="19" t="n"/>
    </row>
    <row r="93">
      <c r="A93" s="14" t="n"/>
      <c r="B93" s="14" t="n"/>
      <c r="C93" s="14" t="n"/>
      <c r="D93" s="14" t="n"/>
      <c r="E93" s="15" t="n"/>
      <c r="F93" s="15" t="n"/>
      <c r="G93" s="16" t="n"/>
      <c r="H93" s="14" t="n"/>
      <c r="I93" s="14" t="n"/>
      <c r="J93" s="17">
        <f>IF(A93="","",IF(F93="","",F93-TODAY()))</f>
        <v/>
      </c>
      <c r="K93" s="17">
        <f>IF(A93="","",COUNTIF('Outreach Log'!$B$5:$B$104,A93))</f>
        <v/>
      </c>
      <c r="L93" s="18">
        <f>IF(A93="","",IF(COUNTIFS('Outreach Log'!$B$5:$B$104,A93,'Outreach Log'!$E$5:$E$104,"&gt;0")=0,"",IFERROR(LOOKUP(2,1/(('Outreach Log'!$B$5:$B$104=A93)*('Outreach Log'!$E$5:$E$104&lt;&gt;"")),'Outreach Log'!$E$5:$E$104),"")))</f>
        <v/>
      </c>
      <c r="M93" s="18">
        <f>IF(A93="","",IF(COUNTIF('Outreach Log'!$B$5:$B$104,A93)=0,"",IFERROR(IF(LOOKUP(2,1/('Outreach Log'!$B$5:$B$104=A93),'Outreach Log'!$I$5:$I$104)=0,"",LOOKUP(2,1/('Outreach Log'!$B$5:$B$104=A93),'Outreach Log'!$I$5:$I$104)),"")))</f>
        <v/>
      </c>
      <c r="N93" s="7">
        <f>IF(A93="","",IF(OR(I93=Assumptions!$A$8,I93=Assumptions!$A$9),"No active follow-up",IF(F93="","Check lapse date",IF(F93&lt;TODAY(),"Past lapse date - review",IF(AND(M93&lt;&gt;"",M93&lt;=TODAY()),"Follow-up due",IF(AND(K93=0,F93&lt;=TODAY()+Assumptions!$H$5),"Outreach needed",IF(AND(F93&lt;=TODAY()+Assumptions!$H$5,L93&lt;&gt;"",TODAY()-L93&gt;=Assumptions!$H$6),"Outreach refresh due",IF(F93&lt;=TODAY()+Assumptions!$H$5,"Monitor closely","Monitor"))))))))</f>
        <v/>
      </c>
      <c r="O93" s="19" t="n"/>
    </row>
    <row r="94">
      <c r="A94" s="14" t="n"/>
      <c r="B94" s="14" t="n"/>
      <c r="C94" s="14" t="n"/>
      <c r="D94" s="14" t="n"/>
      <c r="E94" s="15" t="n"/>
      <c r="F94" s="15" t="n"/>
      <c r="G94" s="16" t="n"/>
      <c r="H94" s="14" t="n"/>
      <c r="I94" s="14" t="n"/>
      <c r="J94" s="20">
        <f>IF(A94="","",IF(F94="","",F94-TODAY()))</f>
        <v/>
      </c>
      <c r="K94" s="20">
        <f>IF(A94="","",COUNTIF('Outreach Log'!$B$5:$B$104,A94))</f>
        <v/>
      </c>
      <c r="L94" s="21">
        <f>IF(A94="","",IF(COUNTIFS('Outreach Log'!$B$5:$B$104,A94,'Outreach Log'!$E$5:$E$104,"&gt;0")=0,"",IFERROR(LOOKUP(2,1/(('Outreach Log'!$B$5:$B$104=A94)*('Outreach Log'!$E$5:$E$104&lt;&gt;"")),'Outreach Log'!$E$5:$E$104),"")))</f>
        <v/>
      </c>
      <c r="M94" s="21">
        <f>IF(A94="","",IF(COUNTIF('Outreach Log'!$B$5:$B$104,A94)=0,"",IFERROR(IF(LOOKUP(2,1/('Outreach Log'!$B$5:$B$104=A94),'Outreach Log'!$I$5:$I$104)=0,"",LOOKUP(2,1/('Outreach Log'!$B$5:$B$104=A94),'Outreach Log'!$I$5:$I$104)),"")))</f>
        <v/>
      </c>
      <c r="N94" s="9">
        <f>IF(A94="","",IF(OR(I94=Assumptions!$A$8,I94=Assumptions!$A$9),"No active follow-up",IF(F94="","Check lapse date",IF(F94&lt;TODAY(),"Past lapse date - review",IF(AND(M94&lt;&gt;"",M94&lt;=TODAY()),"Follow-up due",IF(AND(K94=0,F94&lt;=TODAY()+Assumptions!$H$5),"Outreach needed",IF(AND(F94&lt;=TODAY()+Assumptions!$H$5,L94&lt;&gt;"",TODAY()-L94&gt;=Assumptions!$H$6),"Outreach refresh due",IF(F94&lt;=TODAY()+Assumptions!$H$5,"Monitor closely","Monitor"))))))))</f>
        <v/>
      </c>
      <c r="O94" s="19" t="n"/>
    </row>
    <row r="95">
      <c r="A95" s="14" t="n"/>
      <c r="B95" s="14" t="n"/>
      <c r="C95" s="14" t="n"/>
      <c r="D95" s="14" t="n"/>
      <c r="E95" s="15" t="n"/>
      <c r="F95" s="15" t="n"/>
      <c r="G95" s="16" t="n"/>
      <c r="H95" s="14" t="n"/>
      <c r="I95" s="14" t="n"/>
      <c r="J95" s="17">
        <f>IF(A95="","",IF(F95="","",F95-TODAY()))</f>
        <v/>
      </c>
      <c r="K95" s="17">
        <f>IF(A95="","",COUNTIF('Outreach Log'!$B$5:$B$104,A95))</f>
        <v/>
      </c>
      <c r="L95" s="18">
        <f>IF(A95="","",IF(COUNTIFS('Outreach Log'!$B$5:$B$104,A95,'Outreach Log'!$E$5:$E$104,"&gt;0")=0,"",IFERROR(LOOKUP(2,1/(('Outreach Log'!$B$5:$B$104=A95)*('Outreach Log'!$E$5:$E$104&lt;&gt;"")),'Outreach Log'!$E$5:$E$104),"")))</f>
        <v/>
      </c>
      <c r="M95" s="18">
        <f>IF(A95="","",IF(COUNTIF('Outreach Log'!$B$5:$B$104,A95)=0,"",IFERROR(IF(LOOKUP(2,1/('Outreach Log'!$B$5:$B$104=A95),'Outreach Log'!$I$5:$I$104)=0,"",LOOKUP(2,1/('Outreach Log'!$B$5:$B$104=A95),'Outreach Log'!$I$5:$I$104)),"")))</f>
        <v/>
      </c>
      <c r="N95" s="7">
        <f>IF(A95="","",IF(OR(I95=Assumptions!$A$8,I95=Assumptions!$A$9),"No active follow-up",IF(F95="","Check lapse date",IF(F95&lt;TODAY(),"Past lapse date - review",IF(AND(M95&lt;&gt;"",M95&lt;=TODAY()),"Follow-up due",IF(AND(K95=0,F95&lt;=TODAY()+Assumptions!$H$5),"Outreach needed",IF(AND(F95&lt;=TODAY()+Assumptions!$H$5,L95&lt;&gt;"",TODAY()-L95&gt;=Assumptions!$H$6),"Outreach refresh due",IF(F95&lt;=TODAY()+Assumptions!$H$5,"Monitor closely","Monitor"))))))))</f>
        <v/>
      </c>
      <c r="O95" s="19" t="n"/>
    </row>
    <row r="96">
      <c r="A96" s="14" t="n"/>
      <c r="B96" s="14" t="n"/>
      <c r="C96" s="14" t="n"/>
      <c r="D96" s="14" t="n"/>
      <c r="E96" s="15" t="n"/>
      <c r="F96" s="15" t="n"/>
      <c r="G96" s="16" t="n"/>
      <c r="H96" s="14" t="n"/>
      <c r="I96" s="14" t="n"/>
      <c r="J96" s="20">
        <f>IF(A96="","",IF(F96="","",F96-TODAY()))</f>
        <v/>
      </c>
      <c r="K96" s="20">
        <f>IF(A96="","",COUNTIF('Outreach Log'!$B$5:$B$104,A96))</f>
        <v/>
      </c>
      <c r="L96" s="21">
        <f>IF(A96="","",IF(COUNTIFS('Outreach Log'!$B$5:$B$104,A96,'Outreach Log'!$E$5:$E$104,"&gt;0")=0,"",IFERROR(LOOKUP(2,1/(('Outreach Log'!$B$5:$B$104=A96)*('Outreach Log'!$E$5:$E$104&lt;&gt;"")),'Outreach Log'!$E$5:$E$104),"")))</f>
        <v/>
      </c>
      <c r="M96" s="21">
        <f>IF(A96="","",IF(COUNTIF('Outreach Log'!$B$5:$B$104,A96)=0,"",IFERROR(IF(LOOKUP(2,1/('Outreach Log'!$B$5:$B$104=A96),'Outreach Log'!$I$5:$I$104)=0,"",LOOKUP(2,1/('Outreach Log'!$B$5:$B$104=A96),'Outreach Log'!$I$5:$I$104)),"")))</f>
        <v/>
      </c>
      <c r="N96" s="9">
        <f>IF(A96="","",IF(OR(I96=Assumptions!$A$8,I96=Assumptions!$A$9),"No active follow-up",IF(F96="","Check lapse date",IF(F96&lt;TODAY(),"Past lapse date - review",IF(AND(M96&lt;&gt;"",M96&lt;=TODAY()),"Follow-up due",IF(AND(K96=0,F96&lt;=TODAY()+Assumptions!$H$5),"Outreach needed",IF(AND(F96&lt;=TODAY()+Assumptions!$H$5,L96&lt;&gt;"",TODAY()-L96&gt;=Assumptions!$H$6),"Outreach refresh due",IF(F96&lt;=TODAY()+Assumptions!$H$5,"Monitor closely","Monitor"))))))))</f>
        <v/>
      </c>
      <c r="O96" s="19" t="n"/>
    </row>
    <row r="97">
      <c r="A97" s="14" t="n"/>
      <c r="B97" s="14" t="n"/>
      <c r="C97" s="14" t="n"/>
      <c r="D97" s="14" t="n"/>
      <c r="E97" s="15" t="n"/>
      <c r="F97" s="15" t="n"/>
      <c r="G97" s="16" t="n"/>
      <c r="H97" s="14" t="n"/>
      <c r="I97" s="14" t="n"/>
      <c r="J97" s="17">
        <f>IF(A97="","",IF(F97="","",F97-TODAY()))</f>
        <v/>
      </c>
      <c r="K97" s="17">
        <f>IF(A97="","",COUNTIF('Outreach Log'!$B$5:$B$104,A97))</f>
        <v/>
      </c>
      <c r="L97" s="18">
        <f>IF(A97="","",IF(COUNTIFS('Outreach Log'!$B$5:$B$104,A97,'Outreach Log'!$E$5:$E$104,"&gt;0")=0,"",IFERROR(LOOKUP(2,1/(('Outreach Log'!$B$5:$B$104=A97)*('Outreach Log'!$E$5:$E$104&lt;&gt;"")),'Outreach Log'!$E$5:$E$104),"")))</f>
        <v/>
      </c>
      <c r="M97" s="18">
        <f>IF(A97="","",IF(COUNTIF('Outreach Log'!$B$5:$B$104,A97)=0,"",IFERROR(IF(LOOKUP(2,1/('Outreach Log'!$B$5:$B$104=A97),'Outreach Log'!$I$5:$I$104)=0,"",LOOKUP(2,1/('Outreach Log'!$B$5:$B$104=A97),'Outreach Log'!$I$5:$I$104)),"")))</f>
        <v/>
      </c>
      <c r="N97" s="7">
        <f>IF(A97="","",IF(OR(I97=Assumptions!$A$8,I97=Assumptions!$A$9),"No active follow-up",IF(F97="","Check lapse date",IF(F97&lt;TODAY(),"Past lapse date - review",IF(AND(M97&lt;&gt;"",M97&lt;=TODAY()),"Follow-up due",IF(AND(K97=0,F97&lt;=TODAY()+Assumptions!$H$5),"Outreach needed",IF(AND(F97&lt;=TODAY()+Assumptions!$H$5,L97&lt;&gt;"",TODAY()-L97&gt;=Assumptions!$H$6),"Outreach refresh due",IF(F97&lt;=TODAY()+Assumptions!$H$5,"Monitor closely","Monitor"))))))))</f>
        <v/>
      </c>
      <c r="O97" s="19" t="n"/>
    </row>
    <row r="98">
      <c r="A98" s="14" t="n"/>
      <c r="B98" s="14" t="n"/>
      <c r="C98" s="14" t="n"/>
      <c r="D98" s="14" t="n"/>
      <c r="E98" s="15" t="n"/>
      <c r="F98" s="15" t="n"/>
      <c r="G98" s="16" t="n"/>
      <c r="H98" s="14" t="n"/>
      <c r="I98" s="14" t="n"/>
      <c r="J98" s="20">
        <f>IF(A98="","",IF(F98="","",F98-TODAY()))</f>
        <v/>
      </c>
      <c r="K98" s="20">
        <f>IF(A98="","",COUNTIF('Outreach Log'!$B$5:$B$104,A98))</f>
        <v/>
      </c>
      <c r="L98" s="21">
        <f>IF(A98="","",IF(COUNTIFS('Outreach Log'!$B$5:$B$104,A98,'Outreach Log'!$E$5:$E$104,"&gt;0")=0,"",IFERROR(LOOKUP(2,1/(('Outreach Log'!$B$5:$B$104=A98)*('Outreach Log'!$E$5:$E$104&lt;&gt;"")),'Outreach Log'!$E$5:$E$104),"")))</f>
        <v/>
      </c>
      <c r="M98" s="21">
        <f>IF(A98="","",IF(COUNTIF('Outreach Log'!$B$5:$B$104,A98)=0,"",IFERROR(IF(LOOKUP(2,1/('Outreach Log'!$B$5:$B$104=A98),'Outreach Log'!$I$5:$I$104)=0,"",LOOKUP(2,1/('Outreach Log'!$B$5:$B$104=A98),'Outreach Log'!$I$5:$I$104)),"")))</f>
        <v/>
      </c>
      <c r="N98" s="9">
        <f>IF(A98="","",IF(OR(I98=Assumptions!$A$8,I98=Assumptions!$A$9),"No active follow-up",IF(F98="","Check lapse date",IF(F98&lt;TODAY(),"Past lapse date - review",IF(AND(M98&lt;&gt;"",M98&lt;=TODAY()),"Follow-up due",IF(AND(K98=0,F98&lt;=TODAY()+Assumptions!$H$5),"Outreach needed",IF(AND(F98&lt;=TODAY()+Assumptions!$H$5,L98&lt;&gt;"",TODAY()-L98&gt;=Assumptions!$H$6),"Outreach refresh due",IF(F98&lt;=TODAY()+Assumptions!$H$5,"Monitor closely","Monitor"))))))))</f>
        <v/>
      </c>
      <c r="O98" s="19" t="n"/>
    </row>
    <row r="99">
      <c r="A99" s="14" t="n"/>
      <c r="B99" s="14" t="n"/>
      <c r="C99" s="14" t="n"/>
      <c r="D99" s="14" t="n"/>
      <c r="E99" s="15" t="n"/>
      <c r="F99" s="15" t="n"/>
      <c r="G99" s="16" t="n"/>
      <c r="H99" s="14" t="n"/>
      <c r="I99" s="14" t="n"/>
      <c r="J99" s="17">
        <f>IF(A99="","",IF(F99="","",F99-TODAY()))</f>
        <v/>
      </c>
      <c r="K99" s="17">
        <f>IF(A99="","",COUNTIF('Outreach Log'!$B$5:$B$104,A99))</f>
        <v/>
      </c>
      <c r="L99" s="18">
        <f>IF(A99="","",IF(COUNTIFS('Outreach Log'!$B$5:$B$104,A99,'Outreach Log'!$E$5:$E$104,"&gt;0")=0,"",IFERROR(LOOKUP(2,1/(('Outreach Log'!$B$5:$B$104=A99)*('Outreach Log'!$E$5:$E$104&lt;&gt;"")),'Outreach Log'!$E$5:$E$104),"")))</f>
        <v/>
      </c>
      <c r="M99" s="18">
        <f>IF(A99="","",IF(COUNTIF('Outreach Log'!$B$5:$B$104,A99)=0,"",IFERROR(IF(LOOKUP(2,1/('Outreach Log'!$B$5:$B$104=A99),'Outreach Log'!$I$5:$I$104)=0,"",LOOKUP(2,1/('Outreach Log'!$B$5:$B$104=A99),'Outreach Log'!$I$5:$I$104)),"")))</f>
        <v/>
      </c>
      <c r="N99" s="7">
        <f>IF(A99="","",IF(OR(I99=Assumptions!$A$8,I99=Assumptions!$A$9),"No active follow-up",IF(F99="","Check lapse date",IF(F99&lt;TODAY(),"Past lapse date - review",IF(AND(M99&lt;&gt;"",M99&lt;=TODAY()),"Follow-up due",IF(AND(K99=0,F99&lt;=TODAY()+Assumptions!$H$5),"Outreach needed",IF(AND(F99&lt;=TODAY()+Assumptions!$H$5,L99&lt;&gt;"",TODAY()-L99&gt;=Assumptions!$H$6),"Outreach refresh due",IF(F99&lt;=TODAY()+Assumptions!$H$5,"Monitor closely","Monitor"))))))))</f>
        <v/>
      </c>
      <c r="O99" s="19" t="n"/>
    </row>
    <row r="100">
      <c r="A100" s="14" t="n"/>
      <c r="B100" s="14" t="n"/>
      <c r="C100" s="14" t="n"/>
      <c r="D100" s="14" t="n"/>
      <c r="E100" s="15" t="n"/>
      <c r="F100" s="15" t="n"/>
      <c r="G100" s="16" t="n"/>
      <c r="H100" s="14" t="n"/>
      <c r="I100" s="14" t="n"/>
      <c r="J100" s="20">
        <f>IF(A100="","",IF(F100="","",F100-TODAY()))</f>
        <v/>
      </c>
      <c r="K100" s="20">
        <f>IF(A100="","",COUNTIF('Outreach Log'!$B$5:$B$104,A100))</f>
        <v/>
      </c>
      <c r="L100" s="21">
        <f>IF(A100="","",IF(COUNTIFS('Outreach Log'!$B$5:$B$104,A100,'Outreach Log'!$E$5:$E$104,"&gt;0")=0,"",IFERROR(LOOKUP(2,1/(('Outreach Log'!$B$5:$B$104=A100)*('Outreach Log'!$E$5:$E$104&lt;&gt;"")),'Outreach Log'!$E$5:$E$104),"")))</f>
        <v/>
      </c>
      <c r="M100" s="21">
        <f>IF(A100="","",IF(COUNTIF('Outreach Log'!$B$5:$B$104,A100)=0,"",IFERROR(IF(LOOKUP(2,1/('Outreach Log'!$B$5:$B$104=A100),'Outreach Log'!$I$5:$I$104)=0,"",LOOKUP(2,1/('Outreach Log'!$B$5:$B$104=A100),'Outreach Log'!$I$5:$I$104)),"")))</f>
        <v/>
      </c>
      <c r="N100" s="9">
        <f>IF(A100="","",IF(OR(I100=Assumptions!$A$8,I100=Assumptions!$A$9),"No active follow-up",IF(F100="","Check lapse date",IF(F100&lt;TODAY(),"Past lapse date - review",IF(AND(M100&lt;&gt;"",M100&lt;=TODAY()),"Follow-up due",IF(AND(K100=0,F100&lt;=TODAY()+Assumptions!$H$5),"Outreach needed",IF(AND(F100&lt;=TODAY()+Assumptions!$H$5,L100&lt;&gt;"",TODAY()-L100&gt;=Assumptions!$H$6),"Outreach refresh due",IF(F100&lt;=TODAY()+Assumptions!$H$5,"Monitor closely","Monitor"))))))))</f>
        <v/>
      </c>
      <c r="O100" s="19" t="n"/>
    </row>
    <row r="101">
      <c r="A101" s="14" t="n"/>
      <c r="B101" s="14" t="n"/>
      <c r="C101" s="14" t="n"/>
      <c r="D101" s="14" t="n"/>
      <c r="E101" s="15" t="n"/>
      <c r="F101" s="15" t="n"/>
      <c r="G101" s="16" t="n"/>
      <c r="H101" s="14" t="n"/>
      <c r="I101" s="14" t="n"/>
      <c r="J101" s="17">
        <f>IF(A101="","",IF(F101="","",F101-TODAY()))</f>
        <v/>
      </c>
      <c r="K101" s="17">
        <f>IF(A101="","",COUNTIF('Outreach Log'!$B$5:$B$104,A101))</f>
        <v/>
      </c>
      <c r="L101" s="18">
        <f>IF(A101="","",IF(COUNTIFS('Outreach Log'!$B$5:$B$104,A101,'Outreach Log'!$E$5:$E$104,"&gt;0")=0,"",IFERROR(LOOKUP(2,1/(('Outreach Log'!$B$5:$B$104=A101)*('Outreach Log'!$E$5:$E$104&lt;&gt;"")),'Outreach Log'!$E$5:$E$104),"")))</f>
        <v/>
      </c>
      <c r="M101" s="18">
        <f>IF(A101="","",IF(COUNTIF('Outreach Log'!$B$5:$B$104,A101)=0,"",IFERROR(IF(LOOKUP(2,1/('Outreach Log'!$B$5:$B$104=A101),'Outreach Log'!$I$5:$I$104)=0,"",LOOKUP(2,1/('Outreach Log'!$B$5:$B$104=A101),'Outreach Log'!$I$5:$I$104)),"")))</f>
        <v/>
      </c>
      <c r="N101" s="7">
        <f>IF(A101="","",IF(OR(I101=Assumptions!$A$8,I101=Assumptions!$A$9),"No active follow-up",IF(F101="","Check lapse date",IF(F101&lt;TODAY(),"Past lapse date - review",IF(AND(M101&lt;&gt;"",M101&lt;=TODAY()),"Follow-up due",IF(AND(K101=0,F101&lt;=TODAY()+Assumptions!$H$5),"Outreach needed",IF(AND(F101&lt;=TODAY()+Assumptions!$H$5,L101&lt;&gt;"",TODAY()-L101&gt;=Assumptions!$H$6),"Outreach refresh due",IF(F101&lt;=TODAY()+Assumptions!$H$5,"Monitor closely","Monitor"))))))))</f>
        <v/>
      </c>
      <c r="O101" s="19" t="n"/>
    </row>
    <row r="102">
      <c r="A102" s="14" t="n"/>
      <c r="B102" s="14" t="n"/>
      <c r="C102" s="14" t="n"/>
      <c r="D102" s="14" t="n"/>
      <c r="E102" s="15" t="n"/>
      <c r="F102" s="15" t="n"/>
      <c r="G102" s="16" t="n"/>
      <c r="H102" s="14" t="n"/>
      <c r="I102" s="14" t="n"/>
      <c r="J102" s="20">
        <f>IF(A102="","",IF(F102="","",F102-TODAY()))</f>
        <v/>
      </c>
      <c r="K102" s="20">
        <f>IF(A102="","",COUNTIF('Outreach Log'!$B$5:$B$104,A102))</f>
        <v/>
      </c>
      <c r="L102" s="21">
        <f>IF(A102="","",IF(COUNTIFS('Outreach Log'!$B$5:$B$104,A102,'Outreach Log'!$E$5:$E$104,"&gt;0")=0,"",IFERROR(LOOKUP(2,1/(('Outreach Log'!$B$5:$B$104=A102)*('Outreach Log'!$E$5:$E$104&lt;&gt;"")),'Outreach Log'!$E$5:$E$104),"")))</f>
        <v/>
      </c>
      <c r="M102" s="21">
        <f>IF(A102="","",IF(COUNTIF('Outreach Log'!$B$5:$B$104,A102)=0,"",IFERROR(IF(LOOKUP(2,1/('Outreach Log'!$B$5:$B$104=A102),'Outreach Log'!$I$5:$I$104)=0,"",LOOKUP(2,1/('Outreach Log'!$B$5:$B$104=A102),'Outreach Log'!$I$5:$I$104)),"")))</f>
        <v/>
      </c>
      <c r="N102" s="9">
        <f>IF(A102="","",IF(OR(I102=Assumptions!$A$8,I102=Assumptions!$A$9),"No active follow-up",IF(F102="","Check lapse date",IF(F102&lt;TODAY(),"Past lapse date - review",IF(AND(M102&lt;&gt;"",M102&lt;=TODAY()),"Follow-up due",IF(AND(K102=0,F102&lt;=TODAY()+Assumptions!$H$5),"Outreach needed",IF(AND(F102&lt;=TODAY()+Assumptions!$H$5,L102&lt;&gt;"",TODAY()-L102&gt;=Assumptions!$H$6),"Outreach refresh due",IF(F102&lt;=TODAY()+Assumptions!$H$5,"Monitor closely","Monitor"))))))))</f>
        <v/>
      </c>
      <c r="O102" s="19" t="n"/>
    </row>
    <row r="103">
      <c r="A103" s="14" t="n"/>
      <c r="B103" s="14" t="n"/>
      <c r="C103" s="14" t="n"/>
      <c r="D103" s="14" t="n"/>
      <c r="E103" s="15" t="n"/>
      <c r="F103" s="15" t="n"/>
      <c r="G103" s="16" t="n"/>
      <c r="H103" s="14" t="n"/>
      <c r="I103" s="14" t="n"/>
      <c r="J103" s="17">
        <f>IF(A103="","",IF(F103="","",F103-TODAY()))</f>
        <v/>
      </c>
      <c r="K103" s="17">
        <f>IF(A103="","",COUNTIF('Outreach Log'!$B$5:$B$104,A103))</f>
        <v/>
      </c>
      <c r="L103" s="18">
        <f>IF(A103="","",IF(COUNTIFS('Outreach Log'!$B$5:$B$104,A103,'Outreach Log'!$E$5:$E$104,"&gt;0")=0,"",IFERROR(LOOKUP(2,1/(('Outreach Log'!$B$5:$B$104=A103)*('Outreach Log'!$E$5:$E$104&lt;&gt;"")),'Outreach Log'!$E$5:$E$104),"")))</f>
        <v/>
      </c>
      <c r="M103" s="18">
        <f>IF(A103="","",IF(COUNTIF('Outreach Log'!$B$5:$B$104,A103)=0,"",IFERROR(IF(LOOKUP(2,1/('Outreach Log'!$B$5:$B$104=A103),'Outreach Log'!$I$5:$I$104)=0,"",LOOKUP(2,1/('Outreach Log'!$B$5:$B$104=A103),'Outreach Log'!$I$5:$I$104)),"")))</f>
        <v/>
      </c>
      <c r="N103" s="7">
        <f>IF(A103="","",IF(OR(I103=Assumptions!$A$8,I103=Assumptions!$A$9),"No active follow-up",IF(F103="","Check lapse date",IF(F103&lt;TODAY(),"Past lapse date - review",IF(AND(M103&lt;&gt;"",M103&lt;=TODAY()),"Follow-up due",IF(AND(K103=0,F103&lt;=TODAY()+Assumptions!$H$5),"Outreach needed",IF(AND(F103&lt;=TODAY()+Assumptions!$H$5,L103&lt;&gt;"",TODAY()-L103&gt;=Assumptions!$H$6),"Outreach refresh due",IF(F103&lt;=TODAY()+Assumptions!$H$5,"Monitor closely","Monitor"))))))))</f>
        <v/>
      </c>
      <c r="O103" s="19" t="n"/>
    </row>
    <row r="104">
      <c r="A104" s="14" t="n"/>
      <c r="B104" s="14" t="n"/>
      <c r="C104" s="14" t="n"/>
      <c r="D104" s="14" t="n"/>
      <c r="E104" s="15" t="n"/>
      <c r="F104" s="15" t="n"/>
      <c r="G104" s="16" t="n"/>
      <c r="H104" s="14" t="n"/>
      <c r="I104" s="14" t="n"/>
      <c r="J104" s="20">
        <f>IF(A104="","",IF(F104="","",F104-TODAY()))</f>
        <v/>
      </c>
      <c r="K104" s="20">
        <f>IF(A104="","",COUNTIF('Outreach Log'!$B$5:$B$104,A104))</f>
        <v/>
      </c>
      <c r="L104" s="21">
        <f>IF(A104="","",IF(COUNTIFS('Outreach Log'!$B$5:$B$104,A104,'Outreach Log'!$E$5:$E$104,"&gt;0")=0,"",IFERROR(LOOKUP(2,1/(('Outreach Log'!$B$5:$B$104=A104)*('Outreach Log'!$E$5:$E$104&lt;&gt;"")),'Outreach Log'!$E$5:$E$104),"")))</f>
        <v/>
      </c>
      <c r="M104" s="21">
        <f>IF(A104="","",IF(COUNTIF('Outreach Log'!$B$5:$B$104,A104)=0,"",IFERROR(IF(LOOKUP(2,1/('Outreach Log'!$B$5:$B$104=A104),'Outreach Log'!$I$5:$I$104)=0,"",LOOKUP(2,1/('Outreach Log'!$B$5:$B$104=A104),'Outreach Log'!$I$5:$I$104)),"")))</f>
        <v/>
      </c>
      <c r="N104" s="9">
        <f>IF(A104="","",IF(OR(I104=Assumptions!$A$8,I104=Assumptions!$A$9),"No active follow-up",IF(F104="","Check lapse date",IF(F104&lt;TODAY(),"Past lapse date - review",IF(AND(M104&lt;&gt;"",M104&lt;=TODAY()),"Follow-up due",IF(AND(K104=0,F104&lt;=TODAY()+Assumptions!$H$5),"Outreach needed",IF(AND(F104&lt;=TODAY()+Assumptions!$H$5,L104&lt;&gt;"",TODAY()-L104&gt;=Assumptions!$H$6),"Outreach refresh due",IF(F104&lt;=TODAY()+Assumptions!$H$5,"Monitor closely","Monitor"))))))))</f>
        <v/>
      </c>
      <c r="O104" s="19" t="n"/>
    </row>
  </sheetData>
  <autoFilter ref="A4:O104"/>
  <mergeCells count="1">
    <mergeCell ref="A1:O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0">
      <formula>AND($A5&lt;&gt;"",$E5&lt;&gt;"",$F5&lt;&gt;"",$F5&lt;$E5)</formula>
    </cfRule>
  </conditionalFormatting>
  <conditionalFormatting sqref="N5:N104">
    <cfRule type="expression" priority="3" dxfId="0">
      <formula>OR($N5="Past lapse date - review",$N5="Follow-up due",$N5="Outreach needed",$N5="Outreach refresh due",$N5="Check lapse date",$N5="Monitor closely")</formula>
    </cfRule>
    <cfRule type="expression" priority="4" dxfId="1">
      <formula>OR($N5="Monitor",$N5="No active follow-up")</formula>
    </cfRule>
  </conditionalFormatting>
  <dataValidations count="5">
    <dataValidation sqref="I5:I104" showDropDown="0" showInputMessage="1" showErrorMessage="1" allowBlank="0" errorTitle="Invalid policy status" error="Select a policy status from the editable Assumptions list." promptTitle="Policy status" prompt="Choose the current administrative policy status." type="list">
      <formula1>INDIRECT("Assumptions!$A$5:$A$9")</formula1>
    </dataValidation>
    <dataValidation sqref="D5:D104" showDropDown="0" showInputMessage="0" showErrorMessage="1" allowBlank="0" errorTitle="Invalid policy type" error="Select a policy type from the editable Assumptions list." type="list">
      <formula1>INDIRECT("Assumptions!$C$5:$C$10")</formula1>
    </dataValidation>
    <dataValidation sqref="H5:H104" showDropDown="0" showInputMessage="0" showErrorMessage="1" allowBlank="0" errorTitle="Invalid owner" error="Select an owner from the editable Assumptions list." type="list">
      <formula1>INDIRECT("Assumptions!$J$5:$J$7")</formula1>
    </dataValidation>
    <dataValidation sqref="E5:F104" showDropDown="0" showInputMessage="0" showErrorMessage="1" allowBlank="0" errorTitle="Invalid date" error="Enter a valid date within the allowed administrative range." type="date" operator="between">
      <formula1>DATE(2016,9,13)</formula1>
      <formula2>DATE(2036,9,8)</formula2>
    </dataValidation>
    <dataValidation sqref="G5:G104" showDropDown="0" showInputMessage="0" showErrorMessage="1" allowBlank="0" errorTitle="Invalid amount" error="Enter an amount from $0.00 through $10,000,000.00." type="decimal" operator="between">
      <formula1>0</formula1>
      <formula2>10000000</formula2>
    </dataValidation>
  </dataValidations>
  <pageMargins left="0.75" right="0.75" top="1" bottom="1" header="0.5" footer="0.5"/>
  <pageSetup orientation="landscape" fitToHeight="0" fitToWidth="1"/>
  <headerFooter>
    <oddHeader/>
    <oddFooter>&amp;CAdministrative tracker — verify all actions with source records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9" customWidth="1" min="2" max="2"/>
    <col width="24" customWidth="1" min="3" max="3"/>
    <col width="23" customWidth="1" min="4" max="4"/>
    <col width="15" customWidth="1" min="5" max="5"/>
    <col width="15" customWidth="1" min="6" max="6"/>
    <col width="18" customWidth="1" min="7" max="7"/>
    <col width="27" customWidth="1" min="8" max="8"/>
    <col width="15" customWidth="1" min="9" max="9"/>
    <col width="40" customWidth="1" min="10" max="10"/>
    <col width="22" customWidth="1" min="11" max="11"/>
  </cols>
  <sheetData>
    <row r="1" ht="28" customHeight="1">
      <c r="A1" s="1" t="inlineStr">
        <is>
          <t>Outreach Log</t>
        </is>
      </c>
    </row>
    <row r="2" ht="28" customHeight="1">
      <c r="A2" s="2" t="inlineStr">
        <is>
          <t>Document completed outreach in chronological order for each policy. Entries are administrative notes only and do not send messages or confirm delivery.</t>
        </is>
      </c>
    </row>
    <row r="3"/>
    <row r="4" ht="31" customHeight="1">
      <c r="A4" s="13" t="inlineStr">
        <is>
          <t>Outreach Reference</t>
        </is>
      </c>
      <c r="B4" s="13" t="inlineStr">
        <is>
          <t>Policy Reference</t>
        </is>
      </c>
      <c r="C4" s="13" t="inlineStr">
        <is>
          <t>Fictional Client</t>
        </is>
      </c>
      <c r="D4" s="13" t="inlineStr">
        <is>
          <t>Policy Status</t>
        </is>
      </c>
      <c r="E4" s="13" t="inlineStr">
        <is>
          <t>Outreach Date</t>
        </is>
      </c>
      <c r="F4" s="13" t="inlineStr">
        <is>
          <t>Method</t>
        </is>
      </c>
      <c r="G4" s="13" t="inlineStr">
        <is>
          <t>Owner</t>
        </is>
      </c>
      <c r="H4" s="13" t="inlineStr">
        <is>
          <t>Outcome</t>
        </is>
      </c>
      <c r="I4" s="13" t="inlineStr">
        <is>
          <t>Next Follow-Up</t>
        </is>
      </c>
      <c r="J4" s="13" t="inlineStr">
        <is>
          <t>Contact Notes</t>
        </is>
      </c>
      <c r="K4" s="13" t="inlineStr">
        <is>
          <t>Follow-Up Check</t>
        </is>
      </c>
    </row>
    <row r="5">
      <c r="A5" s="14" t="inlineStr">
        <is>
          <t>DEMO-OUT-001</t>
        </is>
      </c>
      <c r="B5" s="14" t="inlineStr">
        <is>
          <t>DEMO-POL-001</t>
        </is>
      </c>
      <c r="C5" s="7">
        <f>IF(B5="","",IFERROR(VLOOKUP(B5,Policies!$A$5:$I$104,2,FALSE),""))</f>
        <v/>
      </c>
      <c r="D5" s="7">
        <f>IF(B5="","",IFERROR(VLOOKUP(B5,Policies!$A$5:$I$104,9,FALSE),""))</f>
        <v/>
      </c>
      <c r="E5" s="15" t="n">
        <v>46271</v>
      </c>
      <c r="F5" s="14" t="inlineStr">
        <is>
          <t>Phone</t>
        </is>
      </c>
      <c r="G5" s="14" t="inlineStr">
        <is>
          <t>Avery Example</t>
        </is>
      </c>
      <c r="H5" s="14" t="inlineStr">
        <is>
          <t>Left Message</t>
        </is>
      </c>
      <c r="I5" s="15" t="n"/>
      <c r="J5" s="19" t="inlineStr">
        <is>
          <t>Fictional voicemail attempt documented.</t>
        </is>
      </c>
      <c r="K5" s="7">
        <f>IF(A5="","",IF(OR(D5=Assumptions!$A$8,D5=Assumptions!$A$9),"No active follow-up",IF(I5="","No follow-up date",IF(I5&lt;TODAY(),"Overdue",IF(I5=TODAY(),"Due today","Scheduled")))))</f>
        <v/>
      </c>
    </row>
    <row r="6">
      <c r="A6" s="14" t="inlineStr">
        <is>
          <t>DEMO-OUT-002</t>
        </is>
      </c>
      <c r="B6" s="14" t="inlineStr">
        <is>
          <t>DEMO-POL-001</t>
        </is>
      </c>
      <c r="C6" s="9">
        <f>IF(B6="","",IFERROR(VLOOKUP(B6,Policies!$A$5:$I$104,2,FALSE),""))</f>
        <v/>
      </c>
      <c r="D6" s="9">
        <f>IF(B6="","",IFERROR(VLOOKUP(B6,Policies!$A$5:$I$104,9,FALSE),""))</f>
        <v/>
      </c>
      <c r="E6" s="15" t="n">
        <v>46275</v>
      </c>
      <c r="F6" s="14" t="inlineStr">
        <is>
          <t>Email</t>
        </is>
      </c>
      <c r="G6" s="14" t="inlineStr">
        <is>
          <t>Avery Example</t>
        </is>
      </c>
      <c r="H6" s="14" t="inlineStr">
        <is>
          <t>Spoke - Follow-Up Needed</t>
        </is>
      </c>
      <c r="I6" s="15" t="n">
        <v>46277</v>
      </c>
      <c r="J6" s="19" t="inlineStr">
        <is>
          <t>Fictional follow-up note entered after contact.</t>
        </is>
      </c>
      <c r="K6" s="9">
        <f>IF(A6="","",IF(OR(D6=Assumptions!$A$8,D6=Assumptions!$A$9),"No active follow-up",IF(I6="","No follow-up date",IF(I6&lt;TODAY(),"Overdue",IF(I6=TODAY(),"Due today","Scheduled")))))</f>
        <v/>
      </c>
    </row>
    <row r="7">
      <c r="A7" s="14" t="inlineStr">
        <is>
          <t>DEMO-OUT-003</t>
        </is>
      </c>
      <c r="B7" s="14" t="inlineStr">
        <is>
          <t>DEMO-POL-003</t>
        </is>
      </c>
      <c r="C7" s="7">
        <f>IF(B7="","",IFERROR(VLOOKUP(B7,Policies!$A$5:$I$104,2,FALSE),""))</f>
        <v/>
      </c>
      <c r="D7" s="7">
        <f>IF(B7="","",IFERROR(VLOOKUP(B7,Policies!$A$5:$I$104,9,FALSE),""))</f>
        <v/>
      </c>
      <c r="E7" s="15" t="n">
        <v>46274</v>
      </c>
      <c r="F7" s="14" t="inlineStr">
        <is>
          <t>Phone</t>
        </is>
      </c>
      <c r="G7" s="14" t="inlineStr">
        <is>
          <t>Morgan Fiction</t>
        </is>
      </c>
      <c r="H7" s="14" t="inlineStr">
        <is>
          <t>Documents Requested</t>
        </is>
      </c>
      <c r="I7" s="15" t="n">
        <v>46276</v>
      </c>
      <c r="J7" s="19" t="inlineStr">
        <is>
          <t>Requested administrative documents for review.</t>
        </is>
      </c>
      <c r="K7" s="7">
        <f>IF(A7="","",IF(OR(D7=Assumptions!$A$8,D7=Assumptions!$A$9),"No active follow-up",IF(I7="","No follow-up date",IF(I7&lt;TODAY(),"Overdue",IF(I7=TODAY(),"Due today","Scheduled")))))</f>
        <v/>
      </c>
    </row>
    <row r="8">
      <c r="A8" s="14" t="inlineStr">
        <is>
          <t>DEMO-OUT-004</t>
        </is>
      </c>
      <c r="B8" s="14" t="inlineStr">
        <is>
          <t>DEMO-POL-004</t>
        </is>
      </c>
      <c r="C8" s="9">
        <f>IF(B8="","",IFERROR(VLOOKUP(B8,Policies!$A$5:$I$104,2,FALSE),""))</f>
        <v/>
      </c>
      <c r="D8" s="9">
        <f>IF(B8="","",IFERROR(VLOOKUP(B8,Policies!$A$5:$I$104,9,FALSE),""))</f>
        <v/>
      </c>
      <c r="E8" s="15" t="n">
        <v>46269</v>
      </c>
      <c r="F8" s="14" t="inlineStr">
        <is>
          <t>Email</t>
        </is>
      </c>
      <c r="G8" s="14" t="inlineStr">
        <is>
          <t>Avery Example</t>
        </is>
      </c>
      <c r="H8" s="14" t="inlineStr">
        <is>
          <t>No Response</t>
        </is>
      </c>
      <c r="I8" s="15" t="n"/>
      <c r="J8" s="19" t="inlineStr">
        <is>
          <t>No response recorded; human review is needed.</t>
        </is>
      </c>
      <c r="K8" s="9">
        <f>IF(A8="","",IF(OR(D8=Assumptions!$A$8,D8=Assumptions!$A$9),"No active follow-up",IF(I8="","No follow-up date",IF(I8&lt;TODAY(),"Overdue",IF(I8=TODAY(),"Due today","Scheduled")))))</f>
        <v/>
      </c>
    </row>
    <row r="9">
      <c r="A9" s="14" t="inlineStr">
        <is>
          <t>DEMO-OUT-005</t>
        </is>
      </c>
      <c r="B9" s="14" t="inlineStr">
        <is>
          <t>DEMO-POL-006</t>
        </is>
      </c>
      <c r="C9" s="7">
        <f>IF(B9="","",IFERROR(VLOOKUP(B9,Policies!$A$5:$I$104,2,FALSE),""))</f>
        <v/>
      </c>
      <c r="D9" s="7">
        <f>IF(B9="","",IFERROR(VLOOKUP(B9,Policies!$A$5:$I$104,9,FALSE),""))</f>
        <v/>
      </c>
      <c r="E9" s="15" t="n">
        <v>46274</v>
      </c>
      <c r="F9" s="14" t="inlineStr">
        <is>
          <t>Postal Mail</t>
        </is>
      </c>
      <c r="G9" s="14" t="inlineStr">
        <is>
          <t>Morgan Fiction</t>
        </is>
      </c>
      <c r="H9" s="14" t="inlineStr">
        <is>
          <t>Left Message</t>
        </is>
      </c>
      <c r="I9" s="15" t="n">
        <v>46281</v>
      </c>
      <c r="J9" s="19" t="inlineStr">
        <is>
          <t>Fictional mailed notice entry.</t>
        </is>
      </c>
      <c r="K9" s="7">
        <f>IF(A9="","",IF(OR(D9=Assumptions!$A$8,D9=Assumptions!$A$9),"No active follow-up",IF(I9="","No follow-up date",IF(I9&lt;TODAY(),"Overdue",IF(I9=TODAY(),"Due today","Scheduled")))))</f>
        <v/>
      </c>
    </row>
    <row r="10">
      <c r="A10" s="14" t="inlineStr">
        <is>
          <t>DEMO-OUT-006</t>
        </is>
      </c>
      <c r="B10" s="14" t="inlineStr">
        <is>
          <t>DEMO-POL-007</t>
        </is>
      </c>
      <c r="C10" s="9">
        <f>IF(B10="","",IFERROR(VLOOKUP(B10,Policies!$A$5:$I$104,2,FALSE),""))</f>
        <v/>
      </c>
      <c r="D10" s="9">
        <f>IF(B10="","",IFERROR(VLOOKUP(B10,Policies!$A$5:$I$104,9,FALSE),""))</f>
        <v/>
      </c>
      <c r="E10" s="15" t="n">
        <v>46272</v>
      </c>
      <c r="F10" s="14" t="inlineStr">
        <is>
          <t>Phone</t>
        </is>
      </c>
      <c r="G10" s="14" t="inlineStr">
        <is>
          <t>Avery Example</t>
        </is>
      </c>
      <c r="H10" s="14" t="inlineStr">
        <is>
          <t>Left Message</t>
        </is>
      </c>
      <c r="I10" s="15" t="n"/>
      <c r="J10" s="19" t="inlineStr">
        <is>
          <t>Initial fictional contact attempt.</t>
        </is>
      </c>
      <c r="K10" s="9">
        <f>IF(A10="","",IF(OR(D10=Assumptions!$A$8,D10=Assumptions!$A$9),"No active follow-up",IF(I10="","No follow-up date",IF(I10&lt;TODAY(),"Overdue",IF(I10=TODAY(),"Due today","Scheduled")))))</f>
        <v/>
      </c>
    </row>
    <row r="11">
      <c r="A11" s="14" t="inlineStr">
        <is>
          <t>DEMO-OUT-007</t>
        </is>
      </c>
      <c r="B11" s="14" t="inlineStr">
        <is>
          <t>DEMO-POL-007</t>
        </is>
      </c>
      <c r="C11" s="7">
        <f>IF(B11="","",IFERROR(VLOOKUP(B11,Policies!$A$5:$I$104,2,FALSE),""))</f>
        <v/>
      </c>
      <c r="D11" s="7">
        <f>IF(B11="","",IFERROR(VLOOKUP(B11,Policies!$A$5:$I$104,9,FALSE),""))</f>
        <v/>
      </c>
      <c r="E11" s="15" t="n">
        <v>46276</v>
      </c>
      <c r="F11" s="14" t="inlineStr">
        <is>
          <t>Phone</t>
        </is>
      </c>
      <c r="G11" s="14" t="inlineStr">
        <is>
          <t>Avery Example</t>
        </is>
      </c>
      <c r="H11" s="14" t="inlineStr">
        <is>
          <t>Spoke - Follow-Up Needed</t>
        </is>
      </c>
      <c r="I11" s="15" t="n">
        <v>46276</v>
      </c>
      <c r="J11" s="19" t="inlineStr">
        <is>
          <t>Same-day follow-up entered for human review.</t>
        </is>
      </c>
      <c r="K11" s="7">
        <f>IF(A11="","",IF(OR(D11=Assumptions!$A$8,D11=Assumptions!$A$9),"No active follow-up",IF(I11="","No follow-up date",IF(I11&lt;TODAY(),"Overdue",IF(I11=TODAY(),"Due today","Scheduled")))))</f>
        <v/>
      </c>
    </row>
    <row r="12">
      <c r="A12" s="14" t="inlineStr">
        <is>
          <t>DEMO-OUT-008</t>
        </is>
      </c>
      <c r="B12" s="14" t="inlineStr">
        <is>
          <t>DEMO-POL-008</t>
        </is>
      </c>
      <c r="C12" s="9">
        <f>IF(B12="","",IFERROR(VLOOKUP(B12,Policies!$A$5:$I$104,2,FALSE),""))</f>
        <v/>
      </c>
      <c r="D12" s="9">
        <f>IF(B12="","",IFERROR(VLOOKUP(B12,Policies!$A$5:$I$104,9,FALSE),""))</f>
        <v/>
      </c>
      <c r="E12" s="15" t="n">
        <v>46268</v>
      </c>
      <c r="F12" s="14" t="inlineStr">
        <is>
          <t>Email</t>
        </is>
      </c>
      <c r="G12" s="14" t="inlineStr">
        <is>
          <t>Jordan Sample</t>
        </is>
      </c>
      <c r="H12" s="14" t="inlineStr">
        <is>
          <t>Client Declined</t>
        </is>
      </c>
      <c r="I12" s="15" t="n"/>
      <c r="J12" s="19" t="inlineStr">
        <is>
          <t>Closed fictional record; no active follow-up.</t>
        </is>
      </c>
      <c r="K12" s="9">
        <f>IF(A12="","",IF(OR(D12=Assumptions!$A$8,D12=Assumptions!$A$9),"No active follow-up",IF(I12="","No follow-up date",IF(I12&lt;TODAY(),"Overdue",IF(I12=TODAY(),"Due today","Scheduled")))))</f>
        <v/>
      </c>
    </row>
    <row r="13">
      <c r="A13" s="14" t="inlineStr">
        <is>
          <t>DEMO-OUT-009</t>
        </is>
      </c>
      <c r="B13" s="14" t="inlineStr">
        <is>
          <t>DEMO-POL-009</t>
        </is>
      </c>
      <c r="C13" s="7">
        <f>IF(B13="","",IFERROR(VLOOKUP(B13,Policies!$A$5:$I$104,2,FALSE),""))</f>
        <v/>
      </c>
      <c r="D13" s="7">
        <f>IF(B13="","",IFERROR(VLOOKUP(B13,Policies!$A$5:$I$104,9,FALSE),""))</f>
        <v/>
      </c>
      <c r="E13" s="15" t="n">
        <v>46255</v>
      </c>
      <c r="F13" s="14" t="inlineStr">
        <is>
          <t>Phone</t>
        </is>
      </c>
      <c r="G13" s="14" t="inlineStr">
        <is>
          <t>Morgan Fiction</t>
        </is>
      </c>
      <c r="H13" s="14" t="inlineStr">
        <is>
          <t>No Response</t>
        </is>
      </c>
      <c r="I13" s="15" t="n"/>
      <c r="J13" s="19" t="inlineStr">
        <is>
          <t>Historical fictional outreach record.</t>
        </is>
      </c>
      <c r="K13" s="7">
        <f>IF(A13="","",IF(OR(D13=Assumptions!$A$8,D13=Assumptions!$A$9),"No active follow-up",IF(I13="","No follow-up date",IF(I13&lt;TODAY(),"Overdue",IF(I13=TODAY(),"Due today","Scheduled")))))</f>
        <v/>
      </c>
    </row>
    <row r="14">
      <c r="A14" s="14" t="inlineStr">
        <is>
          <t>DEMO-OUT-010</t>
        </is>
      </c>
      <c r="B14" s="14" t="inlineStr">
        <is>
          <t>DEMO-POL-010</t>
        </is>
      </c>
      <c r="C14" s="9">
        <f>IF(B14="","",IFERROR(VLOOKUP(B14,Policies!$A$5:$I$104,2,FALSE),""))</f>
        <v/>
      </c>
      <c r="D14" s="9">
        <f>IF(B14="","",IFERROR(VLOOKUP(B14,Policies!$A$5:$I$104,9,FALSE),""))</f>
        <v/>
      </c>
      <c r="E14" s="15" t="n">
        <v>46268</v>
      </c>
      <c r="F14" s="14" t="inlineStr">
        <is>
          <t>Email</t>
        </is>
      </c>
      <c r="G14" s="14" t="inlineStr">
        <is>
          <t>Avery Example</t>
        </is>
      </c>
      <c r="H14" s="14" t="inlineStr">
        <is>
          <t>Documents Requested</t>
        </is>
      </c>
      <c r="I14" s="15" t="n">
        <v>46275</v>
      </c>
      <c r="J14" s="19" t="inlineStr">
        <is>
          <t>Follow-up date intentionally tests overdue status.</t>
        </is>
      </c>
      <c r="K14" s="9">
        <f>IF(A14="","",IF(OR(D14=Assumptions!$A$8,D14=Assumptions!$A$9),"No active follow-up",IF(I14="","No follow-up date",IF(I14&lt;TODAY(),"Overdue",IF(I14=TODAY(),"Due today","Scheduled")))))</f>
        <v/>
      </c>
    </row>
    <row r="15">
      <c r="A15" s="14" t="n"/>
      <c r="B15" s="14" t="n"/>
      <c r="C15" s="7">
        <f>IF(B15="","",IFERROR(VLOOKUP(B15,Policies!$A$5:$I$104,2,FALSE),""))</f>
        <v/>
      </c>
      <c r="D15" s="7">
        <f>IF(B15="","",IFERROR(VLOOKUP(B15,Policies!$A$5:$I$104,9,FALSE),""))</f>
        <v/>
      </c>
      <c r="E15" s="15" t="n"/>
      <c r="F15" s="14" t="n"/>
      <c r="G15" s="14" t="n"/>
      <c r="H15" s="14" t="n"/>
      <c r="I15" s="15" t="n"/>
      <c r="J15" s="19" t="n"/>
      <c r="K15" s="7">
        <f>IF(A15="","",IF(OR(D15=Assumptions!$A$8,D15=Assumptions!$A$9),"No active follow-up",IF(I15="","No follow-up date",IF(I15&lt;TODAY(),"Overdue",IF(I15=TODAY(),"Due today","Scheduled")))))</f>
        <v/>
      </c>
    </row>
    <row r="16">
      <c r="A16" s="14" t="n"/>
      <c r="B16" s="14" t="n"/>
      <c r="C16" s="9">
        <f>IF(B16="","",IFERROR(VLOOKUP(B16,Policies!$A$5:$I$104,2,FALSE),""))</f>
        <v/>
      </c>
      <c r="D16" s="9">
        <f>IF(B16="","",IFERROR(VLOOKUP(B16,Policies!$A$5:$I$104,9,FALSE),""))</f>
        <v/>
      </c>
      <c r="E16" s="15" t="n"/>
      <c r="F16" s="14" t="n"/>
      <c r="G16" s="14" t="n"/>
      <c r="H16" s="14" t="n"/>
      <c r="I16" s="15" t="n"/>
      <c r="J16" s="19" t="n"/>
      <c r="K16" s="9">
        <f>IF(A16="","",IF(OR(D16=Assumptions!$A$8,D16=Assumptions!$A$9),"No active follow-up",IF(I16="","No follow-up date",IF(I16&lt;TODAY(),"Overdue",IF(I16=TODAY(),"Due today","Scheduled")))))</f>
        <v/>
      </c>
    </row>
    <row r="17">
      <c r="A17" s="14" t="n"/>
      <c r="B17" s="14" t="n"/>
      <c r="C17" s="7">
        <f>IF(B17="","",IFERROR(VLOOKUP(B17,Policies!$A$5:$I$104,2,FALSE),""))</f>
        <v/>
      </c>
      <c r="D17" s="7">
        <f>IF(B17="","",IFERROR(VLOOKUP(B17,Policies!$A$5:$I$104,9,FALSE),""))</f>
        <v/>
      </c>
      <c r="E17" s="15" t="n"/>
      <c r="F17" s="14" t="n"/>
      <c r="G17" s="14" t="n"/>
      <c r="H17" s="14" t="n"/>
      <c r="I17" s="15" t="n"/>
      <c r="J17" s="19" t="n"/>
      <c r="K17" s="7">
        <f>IF(A17="","",IF(OR(D17=Assumptions!$A$8,D17=Assumptions!$A$9),"No active follow-up",IF(I17="","No follow-up date",IF(I17&lt;TODAY(),"Overdue",IF(I17=TODAY(),"Due today","Scheduled")))))</f>
        <v/>
      </c>
    </row>
    <row r="18">
      <c r="A18" s="14" t="n"/>
      <c r="B18" s="14" t="n"/>
      <c r="C18" s="9">
        <f>IF(B18="","",IFERROR(VLOOKUP(B18,Policies!$A$5:$I$104,2,FALSE),""))</f>
        <v/>
      </c>
      <c r="D18" s="9">
        <f>IF(B18="","",IFERROR(VLOOKUP(B18,Policies!$A$5:$I$104,9,FALSE),""))</f>
        <v/>
      </c>
      <c r="E18" s="15" t="n"/>
      <c r="F18" s="14" t="n"/>
      <c r="G18" s="14" t="n"/>
      <c r="H18" s="14" t="n"/>
      <c r="I18" s="15" t="n"/>
      <c r="J18" s="19" t="n"/>
      <c r="K18" s="9">
        <f>IF(A18="","",IF(OR(D18=Assumptions!$A$8,D18=Assumptions!$A$9),"No active follow-up",IF(I18="","No follow-up date",IF(I18&lt;TODAY(),"Overdue",IF(I18=TODAY(),"Due today","Scheduled")))))</f>
        <v/>
      </c>
    </row>
    <row r="19">
      <c r="A19" s="14" t="n"/>
      <c r="B19" s="14" t="n"/>
      <c r="C19" s="7">
        <f>IF(B19="","",IFERROR(VLOOKUP(B19,Policies!$A$5:$I$104,2,FALSE),""))</f>
        <v/>
      </c>
      <c r="D19" s="7">
        <f>IF(B19="","",IFERROR(VLOOKUP(B19,Policies!$A$5:$I$104,9,FALSE),""))</f>
        <v/>
      </c>
      <c r="E19" s="15" t="n"/>
      <c r="F19" s="14" t="n"/>
      <c r="G19" s="14" t="n"/>
      <c r="H19" s="14" t="n"/>
      <c r="I19" s="15" t="n"/>
      <c r="J19" s="19" t="n"/>
      <c r="K19" s="7">
        <f>IF(A19="","",IF(OR(D19=Assumptions!$A$8,D19=Assumptions!$A$9),"No active follow-up",IF(I19="","No follow-up date",IF(I19&lt;TODAY(),"Overdue",IF(I19=TODAY(),"Due today","Scheduled")))))</f>
        <v/>
      </c>
    </row>
    <row r="20">
      <c r="A20" s="14" t="n"/>
      <c r="B20" s="14" t="n"/>
      <c r="C20" s="9">
        <f>IF(B20="","",IFERROR(VLOOKUP(B20,Policies!$A$5:$I$104,2,FALSE),""))</f>
        <v/>
      </c>
      <c r="D20" s="9">
        <f>IF(B20="","",IFERROR(VLOOKUP(B20,Policies!$A$5:$I$104,9,FALSE),""))</f>
        <v/>
      </c>
      <c r="E20" s="15" t="n"/>
      <c r="F20" s="14" t="n"/>
      <c r="G20" s="14" t="n"/>
      <c r="H20" s="14" t="n"/>
      <c r="I20" s="15" t="n"/>
      <c r="J20" s="19" t="n"/>
      <c r="K20" s="9">
        <f>IF(A20="","",IF(OR(D20=Assumptions!$A$8,D20=Assumptions!$A$9),"No active follow-up",IF(I20="","No follow-up date",IF(I20&lt;TODAY(),"Overdue",IF(I20=TODAY(),"Due today","Scheduled")))))</f>
        <v/>
      </c>
    </row>
    <row r="21">
      <c r="A21" s="14" t="n"/>
      <c r="B21" s="14" t="n"/>
      <c r="C21" s="7">
        <f>IF(B21="","",IFERROR(VLOOKUP(B21,Policies!$A$5:$I$104,2,FALSE),""))</f>
        <v/>
      </c>
      <c r="D21" s="7">
        <f>IF(B21="","",IFERROR(VLOOKUP(B21,Policies!$A$5:$I$104,9,FALSE),""))</f>
        <v/>
      </c>
      <c r="E21" s="15" t="n"/>
      <c r="F21" s="14" t="n"/>
      <c r="G21" s="14" t="n"/>
      <c r="H21" s="14" t="n"/>
      <c r="I21" s="15" t="n"/>
      <c r="J21" s="19" t="n"/>
      <c r="K21" s="7">
        <f>IF(A21="","",IF(OR(D21=Assumptions!$A$8,D21=Assumptions!$A$9),"No active follow-up",IF(I21="","No follow-up date",IF(I21&lt;TODAY(),"Overdue",IF(I21=TODAY(),"Due today","Scheduled")))))</f>
        <v/>
      </c>
    </row>
    <row r="22">
      <c r="A22" s="14" t="n"/>
      <c r="B22" s="14" t="n"/>
      <c r="C22" s="9">
        <f>IF(B22="","",IFERROR(VLOOKUP(B22,Policies!$A$5:$I$104,2,FALSE),""))</f>
        <v/>
      </c>
      <c r="D22" s="9">
        <f>IF(B22="","",IFERROR(VLOOKUP(B22,Policies!$A$5:$I$104,9,FALSE),""))</f>
        <v/>
      </c>
      <c r="E22" s="15" t="n"/>
      <c r="F22" s="14" t="n"/>
      <c r="G22" s="14" t="n"/>
      <c r="H22" s="14" t="n"/>
      <c r="I22" s="15" t="n"/>
      <c r="J22" s="19" t="n"/>
      <c r="K22" s="9">
        <f>IF(A22="","",IF(OR(D22=Assumptions!$A$8,D22=Assumptions!$A$9),"No active follow-up",IF(I22="","No follow-up date",IF(I22&lt;TODAY(),"Overdue",IF(I22=TODAY(),"Due today","Scheduled")))))</f>
        <v/>
      </c>
    </row>
    <row r="23">
      <c r="A23" s="14" t="n"/>
      <c r="B23" s="14" t="n"/>
      <c r="C23" s="7">
        <f>IF(B23="","",IFERROR(VLOOKUP(B23,Policies!$A$5:$I$104,2,FALSE),""))</f>
        <v/>
      </c>
      <c r="D23" s="7">
        <f>IF(B23="","",IFERROR(VLOOKUP(B23,Policies!$A$5:$I$104,9,FALSE),""))</f>
        <v/>
      </c>
      <c r="E23" s="15" t="n"/>
      <c r="F23" s="14" t="n"/>
      <c r="G23" s="14" t="n"/>
      <c r="H23" s="14" t="n"/>
      <c r="I23" s="15" t="n"/>
      <c r="J23" s="19" t="n"/>
      <c r="K23" s="7">
        <f>IF(A23="","",IF(OR(D23=Assumptions!$A$8,D23=Assumptions!$A$9),"No active follow-up",IF(I23="","No follow-up date",IF(I23&lt;TODAY(),"Overdue",IF(I23=TODAY(),"Due today","Scheduled")))))</f>
        <v/>
      </c>
    </row>
    <row r="24">
      <c r="A24" s="14" t="n"/>
      <c r="B24" s="14" t="n"/>
      <c r="C24" s="9">
        <f>IF(B24="","",IFERROR(VLOOKUP(B24,Policies!$A$5:$I$104,2,FALSE),""))</f>
        <v/>
      </c>
      <c r="D24" s="9">
        <f>IF(B24="","",IFERROR(VLOOKUP(B24,Policies!$A$5:$I$104,9,FALSE),""))</f>
        <v/>
      </c>
      <c r="E24" s="15" t="n"/>
      <c r="F24" s="14" t="n"/>
      <c r="G24" s="14" t="n"/>
      <c r="H24" s="14" t="n"/>
      <c r="I24" s="15" t="n"/>
      <c r="J24" s="19" t="n"/>
      <c r="K24" s="9">
        <f>IF(A24="","",IF(OR(D24=Assumptions!$A$8,D24=Assumptions!$A$9),"No active follow-up",IF(I24="","No follow-up date",IF(I24&lt;TODAY(),"Overdue",IF(I24=TODAY(),"Due today","Scheduled")))))</f>
        <v/>
      </c>
    </row>
    <row r="25">
      <c r="A25" s="14" t="n"/>
      <c r="B25" s="14" t="n"/>
      <c r="C25" s="7">
        <f>IF(B25="","",IFERROR(VLOOKUP(B25,Policies!$A$5:$I$104,2,FALSE),""))</f>
        <v/>
      </c>
      <c r="D25" s="7">
        <f>IF(B25="","",IFERROR(VLOOKUP(B25,Policies!$A$5:$I$104,9,FALSE),""))</f>
        <v/>
      </c>
      <c r="E25" s="15" t="n"/>
      <c r="F25" s="14" t="n"/>
      <c r="G25" s="14" t="n"/>
      <c r="H25" s="14" t="n"/>
      <c r="I25" s="15" t="n"/>
      <c r="J25" s="19" t="n"/>
      <c r="K25" s="7">
        <f>IF(A25="","",IF(OR(D25=Assumptions!$A$8,D25=Assumptions!$A$9),"No active follow-up",IF(I25="","No follow-up date",IF(I25&lt;TODAY(),"Overdue",IF(I25=TODAY(),"Due today","Scheduled")))))</f>
        <v/>
      </c>
    </row>
    <row r="26">
      <c r="A26" s="14" t="n"/>
      <c r="B26" s="14" t="n"/>
      <c r="C26" s="9">
        <f>IF(B26="","",IFERROR(VLOOKUP(B26,Policies!$A$5:$I$104,2,FALSE),""))</f>
        <v/>
      </c>
      <c r="D26" s="9">
        <f>IF(B26="","",IFERROR(VLOOKUP(B26,Policies!$A$5:$I$104,9,FALSE),""))</f>
        <v/>
      </c>
      <c r="E26" s="15" t="n"/>
      <c r="F26" s="14" t="n"/>
      <c r="G26" s="14" t="n"/>
      <c r="H26" s="14" t="n"/>
      <c r="I26" s="15" t="n"/>
      <c r="J26" s="19" t="n"/>
      <c r="K26" s="9">
        <f>IF(A26="","",IF(OR(D26=Assumptions!$A$8,D26=Assumptions!$A$9),"No active follow-up",IF(I26="","No follow-up date",IF(I26&lt;TODAY(),"Overdue",IF(I26=TODAY(),"Due today","Scheduled")))))</f>
        <v/>
      </c>
    </row>
    <row r="27">
      <c r="A27" s="14" t="n"/>
      <c r="B27" s="14" t="n"/>
      <c r="C27" s="7">
        <f>IF(B27="","",IFERROR(VLOOKUP(B27,Policies!$A$5:$I$104,2,FALSE),""))</f>
        <v/>
      </c>
      <c r="D27" s="7">
        <f>IF(B27="","",IFERROR(VLOOKUP(B27,Policies!$A$5:$I$104,9,FALSE),""))</f>
        <v/>
      </c>
      <c r="E27" s="15" t="n"/>
      <c r="F27" s="14" t="n"/>
      <c r="G27" s="14" t="n"/>
      <c r="H27" s="14" t="n"/>
      <c r="I27" s="15" t="n"/>
      <c r="J27" s="19" t="n"/>
      <c r="K27" s="7">
        <f>IF(A27="","",IF(OR(D27=Assumptions!$A$8,D27=Assumptions!$A$9),"No active follow-up",IF(I27="","No follow-up date",IF(I27&lt;TODAY(),"Overdue",IF(I27=TODAY(),"Due today","Scheduled")))))</f>
        <v/>
      </c>
    </row>
    <row r="28">
      <c r="A28" s="14" t="n"/>
      <c r="B28" s="14" t="n"/>
      <c r="C28" s="9">
        <f>IF(B28="","",IFERROR(VLOOKUP(B28,Policies!$A$5:$I$104,2,FALSE),""))</f>
        <v/>
      </c>
      <c r="D28" s="9">
        <f>IF(B28="","",IFERROR(VLOOKUP(B28,Policies!$A$5:$I$104,9,FALSE),""))</f>
        <v/>
      </c>
      <c r="E28" s="15" t="n"/>
      <c r="F28" s="14" t="n"/>
      <c r="G28" s="14" t="n"/>
      <c r="H28" s="14" t="n"/>
      <c r="I28" s="15" t="n"/>
      <c r="J28" s="19" t="n"/>
      <c r="K28" s="9">
        <f>IF(A28="","",IF(OR(D28=Assumptions!$A$8,D28=Assumptions!$A$9),"No active follow-up",IF(I28="","No follow-up date",IF(I28&lt;TODAY(),"Overdue",IF(I28=TODAY(),"Due today","Scheduled")))))</f>
        <v/>
      </c>
    </row>
    <row r="29">
      <c r="A29" s="14" t="n"/>
      <c r="B29" s="14" t="n"/>
      <c r="C29" s="7">
        <f>IF(B29="","",IFERROR(VLOOKUP(B29,Policies!$A$5:$I$104,2,FALSE),""))</f>
        <v/>
      </c>
      <c r="D29" s="7">
        <f>IF(B29="","",IFERROR(VLOOKUP(B29,Policies!$A$5:$I$104,9,FALSE),""))</f>
        <v/>
      </c>
      <c r="E29" s="15" t="n"/>
      <c r="F29" s="14" t="n"/>
      <c r="G29" s="14" t="n"/>
      <c r="H29" s="14" t="n"/>
      <c r="I29" s="15" t="n"/>
      <c r="J29" s="19" t="n"/>
      <c r="K29" s="7">
        <f>IF(A29="","",IF(OR(D29=Assumptions!$A$8,D29=Assumptions!$A$9),"No active follow-up",IF(I29="","No follow-up date",IF(I29&lt;TODAY(),"Overdue",IF(I29=TODAY(),"Due today","Scheduled")))))</f>
        <v/>
      </c>
    </row>
    <row r="30">
      <c r="A30" s="14" t="n"/>
      <c r="B30" s="14" t="n"/>
      <c r="C30" s="9">
        <f>IF(B30="","",IFERROR(VLOOKUP(B30,Policies!$A$5:$I$104,2,FALSE),""))</f>
        <v/>
      </c>
      <c r="D30" s="9">
        <f>IF(B30="","",IFERROR(VLOOKUP(B30,Policies!$A$5:$I$104,9,FALSE),""))</f>
        <v/>
      </c>
      <c r="E30" s="15" t="n"/>
      <c r="F30" s="14" t="n"/>
      <c r="G30" s="14" t="n"/>
      <c r="H30" s="14" t="n"/>
      <c r="I30" s="15" t="n"/>
      <c r="J30" s="19" t="n"/>
      <c r="K30" s="9">
        <f>IF(A30="","",IF(OR(D30=Assumptions!$A$8,D30=Assumptions!$A$9),"No active follow-up",IF(I30="","No follow-up date",IF(I30&lt;TODAY(),"Overdue",IF(I30=TODAY(),"Due today","Scheduled")))))</f>
        <v/>
      </c>
    </row>
    <row r="31">
      <c r="A31" s="14" t="n"/>
      <c r="B31" s="14" t="n"/>
      <c r="C31" s="7">
        <f>IF(B31="","",IFERROR(VLOOKUP(B31,Policies!$A$5:$I$104,2,FALSE),""))</f>
        <v/>
      </c>
      <c r="D31" s="7">
        <f>IF(B31="","",IFERROR(VLOOKUP(B31,Policies!$A$5:$I$104,9,FALSE),""))</f>
        <v/>
      </c>
      <c r="E31" s="15" t="n"/>
      <c r="F31" s="14" t="n"/>
      <c r="G31" s="14" t="n"/>
      <c r="H31" s="14" t="n"/>
      <c r="I31" s="15" t="n"/>
      <c r="J31" s="19" t="n"/>
      <c r="K31" s="7">
        <f>IF(A31="","",IF(OR(D31=Assumptions!$A$8,D31=Assumptions!$A$9),"No active follow-up",IF(I31="","No follow-up date",IF(I31&lt;TODAY(),"Overdue",IF(I31=TODAY(),"Due today","Scheduled")))))</f>
        <v/>
      </c>
    </row>
    <row r="32">
      <c r="A32" s="14" t="n"/>
      <c r="B32" s="14" t="n"/>
      <c r="C32" s="9">
        <f>IF(B32="","",IFERROR(VLOOKUP(B32,Policies!$A$5:$I$104,2,FALSE),""))</f>
        <v/>
      </c>
      <c r="D32" s="9">
        <f>IF(B32="","",IFERROR(VLOOKUP(B32,Policies!$A$5:$I$104,9,FALSE),""))</f>
        <v/>
      </c>
      <c r="E32" s="15" t="n"/>
      <c r="F32" s="14" t="n"/>
      <c r="G32" s="14" t="n"/>
      <c r="H32" s="14" t="n"/>
      <c r="I32" s="15" t="n"/>
      <c r="J32" s="19" t="n"/>
      <c r="K32" s="9">
        <f>IF(A32="","",IF(OR(D32=Assumptions!$A$8,D32=Assumptions!$A$9),"No active follow-up",IF(I32="","No follow-up date",IF(I32&lt;TODAY(),"Overdue",IF(I32=TODAY(),"Due today","Scheduled")))))</f>
        <v/>
      </c>
    </row>
    <row r="33">
      <c r="A33" s="14" t="n"/>
      <c r="B33" s="14" t="n"/>
      <c r="C33" s="7">
        <f>IF(B33="","",IFERROR(VLOOKUP(B33,Policies!$A$5:$I$104,2,FALSE),""))</f>
        <v/>
      </c>
      <c r="D33" s="7">
        <f>IF(B33="","",IFERROR(VLOOKUP(B33,Policies!$A$5:$I$104,9,FALSE),""))</f>
        <v/>
      </c>
      <c r="E33" s="15" t="n"/>
      <c r="F33" s="14" t="n"/>
      <c r="G33" s="14" t="n"/>
      <c r="H33" s="14" t="n"/>
      <c r="I33" s="15" t="n"/>
      <c r="J33" s="19" t="n"/>
      <c r="K33" s="7">
        <f>IF(A33="","",IF(OR(D33=Assumptions!$A$8,D33=Assumptions!$A$9),"No active follow-up",IF(I33="","No follow-up date",IF(I33&lt;TODAY(),"Overdue",IF(I33=TODAY(),"Due today","Scheduled")))))</f>
        <v/>
      </c>
    </row>
    <row r="34">
      <c r="A34" s="14" t="n"/>
      <c r="B34" s="14" t="n"/>
      <c r="C34" s="9">
        <f>IF(B34="","",IFERROR(VLOOKUP(B34,Policies!$A$5:$I$104,2,FALSE),""))</f>
        <v/>
      </c>
      <c r="D34" s="9">
        <f>IF(B34="","",IFERROR(VLOOKUP(B34,Policies!$A$5:$I$104,9,FALSE),""))</f>
        <v/>
      </c>
      <c r="E34" s="15" t="n"/>
      <c r="F34" s="14" t="n"/>
      <c r="G34" s="14" t="n"/>
      <c r="H34" s="14" t="n"/>
      <c r="I34" s="15" t="n"/>
      <c r="J34" s="19" t="n"/>
      <c r="K34" s="9">
        <f>IF(A34="","",IF(OR(D34=Assumptions!$A$8,D34=Assumptions!$A$9),"No active follow-up",IF(I34="","No follow-up date",IF(I34&lt;TODAY(),"Overdue",IF(I34=TODAY(),"Due today","Scheduled")))))</f>
        <v/>
      </c>
    </row>
    <row r="35">
      <c r="A35" s="14" t="n"/>
      <c r="B35" s="14" t="n"/>
      <c r="C35" s="7">
        <f>IF(B35="","",IFERROR(VLOOKUP(B35,Policies!$A$5:$I$104,2,FALSE),""))</f>
        <v/>
      </c>
      <c r="D35" s="7">
        <f>IF(B35="","",IFERROR(VLOOKUP(B35,Policies!$A$5:$I$104,9,FALSE),""))</f>
        <v/>
      </c>
      <c r="E35" s="15" t="n"/>
      <c r="F35" s="14" t="n"/>
      <c r="G35" s="14" t="n"/>
      <c r="H35" s="14" t="n"/>
      <c r="I35" s="15" t="n"/>
      <c r="J35" s="19" t="n"/>
      <c r="K35" s="7">
        <f>IF(A35="","",IF(OR(D35=Assumptions!$A$8,D35=Assumptions!$A$9),"No active follow-up",IF(I35="","No follow-up date",IF(I35&lt;TODAY(),"Overdue",IF(I35=TODAY(),"Due today","Scheduled")))))</f>
        <v/>
      </c>
    </row>
    <row r="36">
      <c r="A36" s="14" t="n"/>
      <c r="B36" s="14" t="n"/>
      <c r="C36" s="9">
        <f>IF(B36="","",IFERROR(VLOOKUP(B36,Policies!$A$5:$I$104,2,FALSE),""))</f>
        <v/>
      </c>
      <c r="D36" s="9">
        <f>IF(B36="","",IFERROR(VLOOKUP(B36,Policies!$A$5:$I$104,9,FALSE),""))</f>
        <v/>
      </c>
      <c r="E36" s="15" t="n"/>
      <c r="F36" s="14" t="n"/>
      <c r="G36" s="14" t="n"/>
      <c r="H36" s="14" t="n"/>
      <c r="I36" s="15" t="n"/>
      <c r="J36" s="19" t="n"/>
      <c r="K36" s="9">
        <f>IF(A36="","",IF(OR(D36=Assumptions!$A$8,D36=Assumptions!$A$9),"No active follow-up",IF(I36="","No follow-up date",IF(I36&lt;TODAY(),"Overdue",IF(I36=TODAY(),"Due today","Scheduled")))))</f>
        <v/>
      </c>
    </row>
    <row r="37">
      <c r="A37" s="14" t="n"/>
      <c r="B37" s="14" t="n"/>
      <c r="C37" s="7">
        <f>IF(B37="","",IFERROR(VLOOKUP(B37,Policies!$A$5:$I$104,2,FALSE),""))</f>
        <v/>
      </c>
      <c r="D37" s="7">
        <f>IF(B37="","",IFERROR(VLOOKUP(B37,Policies!$A$5:$I$104,9,FALSE),""))</f>
        <v/>
      </c>
      <c r="E37" s="15" t="n"/>
      <c r="F37" s="14" t="n"/>
      <c r="G37" s="14" t="n"/>
      <c r="H37" s="14" t="n"/>
      <c r="I37" s="15" t="n"/>
      <c r="J37" s="19" t="n"/>
      <c r="K37" s="7">
        <f>IF(A37="","",IF(OR(D37=Assumptions!$A$8,D37=Assumptions!$A$9),"No active follow-up",IF(I37="","No follow-up date",IF(I37&lt;TODAY(),"Overdue",IF(I37=TODAY(),"Due today","Scheduled")))))</f>
        <v/>
      </c>
    </row>
    <row r="38">
      <c r="A38" s="14" t="n"/>
      <c r="B38" s="14" t="n"/>
      <c r="C38" s="9">
        <f>IF(B38="","",IFERROR(VLOOKUP(B38,Policies!$A$5:$I$104,2,FALSE),""))</f>
        <v/>
      </c>
      <c r="D38" s="9">
        <f>IF(B38="","",IFERROR(VLOOKUP(B38,Policies!$A$5:$I$104,9,FALSE),""))</f>
        <v/>
      </c>
      <c r="E38" s="15" t="n"/>
      <c r="F38" s="14" t="n"/>
      <c r="G38" s="14" t="n"/>
      <c r="H38" s="14" t="n"/>
      <c r="I38" s="15" t="n"/>
      <c r="J38" s="19" t="n"/>
      <c r="K38" s="9">
        <f>IF(A38="","",IF(OR(D38=Assumptions!$A$8,D38=Assumptions!$A$9),"No active follow-up",IF(I38="","No follow-up date",IF(I38&lt;TODAY(),"Overdue",IF(I38=TODAY(),"Due today","Scheduled")))))</f>
        <v/>
      </c>
    </row>
    <row r="39">
      <c r="A39" s="14" t="n"/>
      <c r="B39" s="14" t="n"/>
      <c r="C39" s="7">
        <f>IF(B39="","",IFERROR(VLOOKUP(B39,Policies!$A$5:$I$104,2,FALSE),""))</f>
        <v/>
      </c>
      <c r="D39" s="7">
        <f>IF(B39="","",IFERROR(VLOOKUP(B39,Policies!$A$5:$I$104,9,FALSE),""))</f>
        <v/>
      </c>
      <c r="E39" s="15" t="n"/>
      <c r="F39" s="14" t="n"/>
      <c r="G39" s="14" t="n"/>
      <c r="H39" s="14" t="n"/>
      <c r="I39" s="15" t="n"/>
      <c r="J39" s="19" t="n"/>
      <c r="K39" s="7">
        <f>IF(A39="","",IF(OR(D39=Assumptions!$A$8,D39=Assumptions!$A$9),"No active follow-up",IF(I39="","No follow-up date",IF(I39&lt;TODAY(),"Overdue",IF(I39=TODAY(),"Due today","Scheduled")))))</f>
        <v/>
      </c>
    </row>
    <row r="40">
      <c r="A40" s="14" t="n"/>
      <c r="B40" s="14" t="n"/>
      <c r="C40" s="9">
        <f>IF(B40="","",IFERROR(VLOOKUP(B40,Policies!$A$5:$I$104,2,FALSE),""))</f>
        <v/>
      </c>
      <c r="D40" s="9">
        <f>IF(B40="","",IFERROR(VLOOKUP(B40,Policies!$A$5:$I$104,9,FALSE),""))</f>
        <v/>
      </c>
      <c r="E40" s="15" t="n"/>
      <c r="F40" s="14" t="n"/>
      <c r="G40" s="14" t="n"/>
      <c r="H40" s="14" t="n"/>
      <c r="I40" s="15" t="n"/>
      <c r="J40" s="19" t="n"/>
      <c r="K40" s="9">
        <f>IF(A40="","",IF(OR(D40=Assumptions!$A$8,D40=Assumptions!$A$9),"No active follow-up",IF(I40="","No follow-up date",IF(I40&lt;TODAY(),"Overdue",IF(I40=TODAY(),"Due today","Scheduled")))))</f>
        <v/>
      </c>
    </row>
    <row r="41">
      <c r="A41" s="14" t="n"/>
      <c r="B41" s="14" t="n"/>
      <c r="C41" s="7">
        <f>IF(B41="","",IFERROR(VLOOKUP(B41,Policies!$A$5:$I$104,2,FALSE),""))</f>
        <v/>
      </c>
      <c r="D41" s="7">
        <f>IF(B41="","",IFERROR(VLOOKUP(B41,Policies!$A$5:$I$104,9,FALSE),""))</f>
        <v/>
      </c>
      <c r="E41" s="15" t="n"/>
      <c r="F41" s="14" t="n"/>
      <c r="G41" s="14" t="n"/>
      <c r="H41" s="14" t="n"/>
      <c r="I41" s="15" t="n"/>
      <c r="J41" s="19" t="n"/>
      <c r="K41" s="7">
        <f>IF(A41="","",IF(OR(D41=Assumptions!$A$8,D41=Assumptions!$A$9),"No active follow-up",IF(I41="","No follow-up date",IF(I41&lt;TODAY(),"Overdue",IF(I41=TODAY(),"Due today","Scheduled")))))</f>
        <v/>
      </c>
    </row>
    <row r="42">
      <c r="A42" s="14" t="n"/>
      <c r="B42" s="14" t="n"/>
      <c r="C42" s="9">
        <f>IF(B42="","",IFERROR(VLOOKUP(B42,Policies!$A$5:$I$104,2,FALSE),""))</f>
        <v/>
      </c>
      <c r="D42" s="9">
        <f>IF(B42="","",IFERROR(VLOOKUP(B42,Policies!$A$5:$I$104,9,FALSE),""))</f>
        <v/>
      </c>
      <c r="E42" s="15" t="n"/>
      <c r="F42" s="14" t="n"/>
      <c r="G42" s="14" t="n"/>
      <c r="H42" s="14" t="n"/>
      <c r="I42" s="15" t="n"/>
      <c r="J42" s="19" t="n"/>
      <c r="K42" s="9">
        <f>IF(A42="","",IF(OR(D42=Assumptions!$A$8,D42=Assumptions!$A$9),"No active follow-up",IF(I42="","No follow-up date",IF(I42&lt;TODAY(),"Overdue",IF(I42=TODAY(),"Due today","Scheduled")))))</f>
        <v/>
      </c>
    </row>
    <row r="43">
      <c r="A43" s="14" t="n"/>
      <c r="B43" s="14" t="n"/>
      <c r="C43" s="7">
        <f>IF(B43="","",IFERROR(VLOOKUP(B43,Policies!$A$5:$I$104,2,FALSE),""))</f>
        <v/>
      </c>
      <c r="D43" s="7">
        <f>IF(B43="","",IFERROR(VLOOKUP(B43,Policies!$A$5:$I$104,9,FALSE),""))</f>
        <v/>
      </c>
      <c r="E43" s="15" t="n"/>
      <c r="F43" s="14" t="n"/>
      <c r="G43" s="14" t="n"/>
      <c r="H43" s="14" t="n"/>
      <c r="I43" s="15" t="n"/>
      <c r="J43" s="19" t="n"/>
      <c r="K43" s="7">
        <f>IF(A43="","",IF(OR(D43=Assumptions!$A$8,D43=Assumptions!$A$9),"No active follow-up",IF(I43="","No follow-up date",IF(I43&lt;TODAY(),"Overdue",IF(I43=TODAY(),"Due today","Scheduled")))))</f>
        <v/>
      </c>
    </row>
    <row r="44">
      <c r="A44" s="14" t="n"/>
      <c r="B44" s="14" t="n"/>
      <c r="C44" s="9">
        <f>IF(B44="","",IFERROR(VLOOKUP(B44,Policies!$A$5:$I$104,2,FALSE),""))</f>
        <v/>
      </c>
      <c r="D44" s="9">
        <f>IF(B44="","",IFERROR(VLOOKUP(B44,Policies!$A$5:$I$104,9,FALSE),""))</f>
        <v/>
      </c>
      <c r="E44" s="15" t="n"/>
      <c r="F44" s="14" t="n"/>
      <c r="G44" s="14" t="n"/>
      <c r="H44" s="14" t="n"/>
      <c r="I44" s="15" t="n"/>
      <c r="J44" s="19" t="n"/>
      <c r="K44" s="9">
        <f>IF(A44="","",IF(OR(D44=Assumptions!$A$8,D44=Assumptions!$A$9),"No active follow-up",IF(I44="","No follow-up date",IF(I44&lt;TODAY(),"Overdue",IF(I44=TODAY(),"Due today","Scheduled")))))</f>
        <v/>
      </c>
    </row>
    <row r="45">
      <c r="A45" s="14" t="n"/>
      <c r="B45" s="14" t="n"/>
      <c r="C45" s="7">
        <f>IF(B45="","",IFERROR(VLOOKUP(B45,Policies!$A$5:$I$104,2,FALSE),""))</f>
        <v/>
      </c>
      <c r="D45" s="7">
        <f>IF(B45="","",IFERROR(VLOOKUP(B45,Policies!$A$5:$I$104,9,FALSE),""))</f>
        <v/>
      </c>
      <c r="E45" s="15" t="n"/>
      <c r="F45" s="14" t="n"/>
      <c r="G45" s="14" t="n"/>
      <c r="H45" s="14" t="n"/>
      <c r="I45" s="15" t="n"/>
      <c r="J45" s="19" t="n"/>
      <c r="K45" s="7">
        <f>IF(A45="","",IF(OR(D45=Assumptions!$A$8,D45=Assumptions!$A$9),"No active follow-up",IF(I45="","No follow-up date",IF(I45&lt;TODAY(),"Overdue",IF(I45=TODAY(),"Due today","Scheduled")))))</f>
        <v/>
      </c>
    </row>
    <row r="46">
      <c r="A46" s="14" t="n"/>
      <c r="B46" s="14" t="n"/>
      <c r="C46" s="9">
        <f>IF(B46="","",IFERROR(VLOOKUP(B46,Policies!$A$5:$I$104,2,FALSE),""))</f>
        <v/>
      </c>
      <c r="D46" s="9">
        <f>IF(B46="","",IFERROR(VLOOKUP(B46,Policies!$A$5:$I$104,9,FALSE),""))</f>
        <v/>
      </c>
      <c r="E46" s="15" t="n"/>
      <c r="F46" s="14" t="n"/>
      <c r="G46" s="14" t="n"/>
      <c r="H46" s="14" t="n"/>
      <c r="I46" s="15" t="n"/>
      <c r="J46" s="19" t="n"/>
      <c r="K46" s="9">
        <f>IF(A46="","",IF(OR(D46=Assumptions!$A$8,D46=Assumptions!$A$9),"No active follow-up",IF(I46="","No follow-up date",IF(I46&lt;TODAY(),"Overdue",IF(I46=TODAY(),"Due today","Scheduled")))))</f>
        <v/>
      </c>
    </row>
    <row r="47">
      <c r="A47" s="14" t="n"/>
      <c r="B47" s="14" t="n"/>
      <c r="C47" s="7">
        <f>IF(B47="","",IFERROR(VLOOKUP(B47,Policies!$A$5:$I$104,2,FALSE),""))</f>
        <v/>
      </c>
      <c r="D47" s="7">
        <f>IF(B47="","",IFERROR(VLOOKUP(B47,Policies!$A$5:$I$104,9,FALSE),""))</f>
        <v/>
      </c>
      <c r="E47" s="15" t="n"/>
      <c r="F47" s="14" t="n"/>
      <c r="G47" s="14" t="n"/>
      <c r="H47" s="14" t="n"/>
      <c r="I47" s="15" t="n"/>
      <c r="J47" s="19" t="n"/>
      <c r="K47" s="7">
        <f>IF(A47="","",IF(OR(D47=Assumptions!$A$8,D47=Assumptions!$A$9),"No active follow-up",IF(I47="","No follow-up date",IF(I47&lt;TODAY(),"Overdue",IF(I47=TODAY(),"Due today","Scheduled")))))</f>
        <v/>
      </c>
    </row>
    <row r="48">
      <c r="A48" s="14" t="n"/>
      <c r="B48" s="14" t="n"/>
      <c r="C48" s="9">
        <f>IF(B48="","",IFERROR(VLOOKUP(B48,Policies!$A$5:$I$104,2,FALSE),""))</f>
        <v/>
      </c>
      <c r="D48" s="9">
        <f>IF(B48="","",IFERROR(VLOOKUP(B48,Policies!$A$5:$I$104,9,FALSE),""))</f>
        <v/>
      </c>
      <c r="E48" s="15" t="n"/>
      <c r="F48" s="14" t="n"/>
      <c r="G48" s="14" t="n"/>
      <c r="H48" s="14" t="n"/>
      <c r="I48" s="15" t="n"/>
      <c r="J48" s="19" t="n"/>
      <c r="K48" s="9">
        <f>IF(A48="","",IF(OR(D48=Assumptions!$A$8,D48=Assumptions!$A$9),"No active follow-up",IF(I48="","No follow-up date",IF(I48&lt;TODAY(),"Overdue",IF(I48=TODAY(),"Due today","Scheduled")))))</f>
        <v/>
      </c>
    </row>
    <row r="49">
      <c r="A49" s="14" t="n"/>
      <c r="B49" s="14" t="n"/>
      <c r="C49" s="7">
        <f>IF(B49="","",IFERROR(VLOOKUP(B49,Policies!$A$5:$I$104,2,FALSE),""))</f>
        <v/>
      </c>
      <c r="D49" s="7">
        <f>IF(B49="","",IFERROR(VLOOKUP(B49,Policies!$A$5:$I$104,9,FALSE),""))</f>
        <v/>
      </c>
      <c r="E49" s="15" t="n"/>
      <c r="F49" s="14" t="n"/>
      <c r="G49" s="14" t="n"/>
      <c r="H49" s="14" t="n"/>
      <c r="I49" s="15" t="n"/>
      <c r="J49" s="19" t="n"/>
      <c r="K49" s="7">
        <f>IF(A49="","",IF(OR(D49=Assumptions!$A$8,D49=Assumptions!$A$9),"No active follow-up",IF(I49="","No follow-up date",IF(I49&lt;TODAY(),"Overdue",IF(I49=TODAY(),"Due today","Scheduled")))))</f>
        <v/>
      </c>
    </row>
    <row r="50">
      <c r="A50" s="14" t="n"/>
      <c r="B50" s="14" t="n"/>
      <c r="C50" s="9">
        <f>IF(B50="","",IFERROR(VLOOKUP(B50,Policies!$A$5:$I$104,2,FALSE),""))</f>
        <v/>
      </c>
      <c r="D50" s="9">
        <f>IF(B50="","",IFERROR(VLOOKUP(B50,Policies!$A$5:$I$104,9,FALSE),""))</f>
        <v/>
      </c>
      <c r="E50" s="15" t="n"/>
      <c r="F50" s="14" t="n"/>
      <c r="G50" s="14" t="n"/>
      <c r="H50" s="14" t="n"/>
      <c r="I50" s="15" t="n"/>
      <c r="J50" s="19" t="n"/>
      <c r="K50" s="9">
        <f>IF(A50="","",IF(OR(D50=Assumptions!$A$8,D50=Assumptions!$A$9),"No active follow-up",IF(I50="","No follow-up date",IF(I50&lt;TODAY(),"Overdue",IF(I50=TODAY(),"Due today","Scheduled")))))</f>
        <v/>
      </c>
    </row>
    <row r="51">
      <c r="A51" s="14" t="n"/>
      <c r="B51" s="14" t="n"/>
      <c r="C51" s="7">
        <f>IF(B51="","",IFERROR(VLOOKUP(B51,Policies!$A$5:$I$104,2,FALSE),""))</f>
        <v/>
      </c>
      <c r="D51" s="7">
        <f>IF(B51="","",IFERROR(VLOOKUP(B51,Policies!$A$5:$I$104,9,FALSE),""))</f>
        <v/>
      </c>
      <c r="E51" s="15" t="n"/>
      <c r="F51" s="14" t="n"/>
      <c r="G51" s="14" t="n"/>
      <c r="H51" s="14" t="n"/>
      <c r="I51" s="15" t="n"/>
      <c r="J51" s="19" t="n"/>
      <c r="K51" s="7">
        <f>IF(A51="","",IF(OR(D51=Assumptions!$A$8,D51=Assumptions!$A$9),"No active follow-up",IF(I51="","No follow-up date",IF(I51&lt;TODAY(),"Overdue",IF(I51=TODAY(),"Due today","Scheduled")))))</f>
        <v/>
      </c>
    </row>
    <row r="52">
      <c r="A52" s="14" t="n"/>
      <c r="B52" s="14" t="n"/>
      <c r="C52" s="9">
        <f>IF(B52="","",IFERROR(VLOOKUP(B52,Policies!$A$5:$I$104,2,FALSE),""))</f>
        <v/>
      </c>
      <c r="D52" s="9">
        <f>IF(B52="","",IFERROR(VLOOKUP(B52,Policies!$A$5:$I$104,9,FALSE),""))</f>
        <v/>
      </c>
      <c r="E52" s="15" t="n"/>
      <c r="F52" s="14" t="n"/>
      <c r="G52" s="14" t="n"/>
      <c r="H52" s="14" t="n"/>
      <c r="I52" s="15" t="n"/>
      <c r="J52" s="19" t="n"/>
      <c r="K52" s="9">
        <f>IF(A52="","",IF(OR(D52=Assumptions!$A$8,D52=Assumptions!$A$9),"No active follow-up",IF(I52="","No follow-up date",IF(I52&lt;TODAY(),"Overdue",IF(I52=TODAY(),"Due today","Scheduled")))))</f>
        <v/>
      </c>
    </row>
    <row r="53">
      <c r="A53" s="14" t="n"/>
      <c r="B53" s="14" t="n"/>
      <c r="C53" s="7">
        <f>IF(B53="","",IFERROR(VLOOKUP(B53,Policies!$A$5:$I$104,2,FALSE),""))</f>
        <v/>
      </c>
      <c r="D53" s="7">
        <f>IF(B53="","",IFERROR(VLOOKUP(B53,Policies!$A$5:$I$104,9,FALSE),""))</f>
        <v/>
      </c>
      <c r="E53" s="15" t="n"/>
      <c r="F53" s="14" t="n"/>
      <c r="G53" s="14" t="n"/>
      <c r="H53" s="14" t="n"/>
      <c r="I53" s="15" t="n"/>
      <c r="J53" s="19" t="n"/>
      <c r="K53" s="7">
        <f>IF(A53="","",IF(OR(D53=Assumptions!$A$8,D53=Assumptions!$A$9),"No active follow-up",IF(I53="","No follow-up date",IF(I53&lt;TODAY(),"Overdue",IF(I53=TODAY(),"Due today","Scheduled")))))</f>
        <v/>
      </c>
    </row>
    <row r="54">
      <c r="A54" s="14" t="n"/>
      <c r="B54" s="14" t="n"/>
      <c r="C54" s="9">
        <f>IF(B54="","",IFERROR(VLOOKUP(B54,Policies!$A$5:$I$104,2,FALSE),""))</f>
        <v/>
      </c>
      <c r="D54" s="9">
        <f>IF(B54="","",IFERROR(VLOOKUP(B54,Policies!$A$5:$I$104,9,FALSE),""))</f>
        <v/>
      </c>
      <c r="E54" s="15" t="n"/>
      <c r="F54" s="14" t="n"/>
      <c r="G54" s="14" t="n"/>
      <c r="H54" s="14" t="n"/>
      <c r="I54" s="15" t="n"/>
      <c r="J54" s="19" t="n"/>
      <c r="K54" s="9">
        <f>IF(A54="","",IF(OR(D54=Assumptions!$A$8,D54=Assumptions!$A$9),"No active follow-up",IF(I54="","No follow-up date",IF(I54&lt;TODAY(),"Overdue",IF(I54=TODAY(),"Due today","Scheduled")))))</f>
        <v/>
      </c>
    </row>
    <row r="55">
      <c r="A55" s="14" t="n"/>
      <c r="B55" s="14" t="n"/>
      <c r="C55" s="7">
        <f>IF(B55="","",IFERROR(VLOOKUP(B55,Policies!$A$5:$I$104,2,FALSE),""))</f>
        <v/>
      </c>
      <c r="D55" s="7">
        <f>IF(B55="","",IFERROR(VLOOKUP(B55,Policies!$A$5:$I$104,9,FALSE),""))</f>
        <v/>
      </c>
      <c r="E55" s="15" t="n"/>
      <c r="F55" s="14" t="n"/>
      <c r="G55" s="14" t="n"/>
      <c r="H55" s="14" t="n"/>
      <c r="I55" s="15" t="n"/>
      <c r="J55" s="19" t="n"/>
      <c r="K55" s="7">
        <f>IF(A55="","",IF(OR(D55=Assumptions!$A$8,D55=Assumptions!$A$9),"No active follow-up",IF(I55="","No follow-up date",IF(I55&lt;TODAY(),"Overdue",IF(I55=TODAY(),"Due today","Scheduled")))))</f>
        <v/>
      </c>
    </row>
    <row r="56">
      <c r="A56" s="14" t="n"/>
      <c r="B56" s="14" t="n"/>
      <c r="C56" s="9">
        <f>IF(B56="","",IFERROR(VLOOKUP(B56,Policies!$A$5:$I$104,2,FALSE),""))</f>
        <v/>
      </c>
      <c r="D56" s="9">
        <f>IF(B56="","",IFERROR(VLOOKUP(B56,Policies!$A$5:$I$104,9,FALSE),""))</f>
        <v/>
      </c>
      <c r="E56" s="15" t="n"/>
      <c r="F56" s="14" t="n"/>
      <c r="G56" s="14" t="n"/>
      <c r="H56" s="14" t="n"/>
      <c r="I56" s="15" t="n"/>
      <c r="J56" s="19" t="n"/>
      <c r="K56" s="9">
        <f>IF(A56="","",IF(OR(D56=Assumptions!$A$8,D56=Assumptions!$A$9),"No active follow-up",IF(I56="","No follow-up date",IF(I56&lt;TODAY(),"Overdue",IF(I56=TODAY(),"Due today","Scheduled")))))</f>
        <v/>
      </c>
    </row>
    <row r="57">
      <c r="A57" s="14" t="n"/>
      <c r="B57" s="14" t="n"/>
      <c r="C57" s="7">
        <f>IF(B57="","",IFERROR(VLOOKUP(B57,Policies!$A$5:$I$104,2,FALSE),""))</f>
        <v/>
      </c>
      <c r="D57" s="7">
        <f>IF(B57="","",IFERROR(VLOOKUP(B57,Policies!$A$5:$I$104,9,FALSE),""))</f>
        <v/>
      </c>
      <c r="E57" s="15" t="n"/>
      <c r="F57" s="14" t="n"/>
      <c r="G57" s="14" t="n"/>
      <c r="H57" s="14" t="n"/>
      <c r="I57" s="15" t="n"/>
      <c r="J57" s="19" t="n"/>
      <c r="K57" s="7">
        <f>IF(A57="","",IF(OR(D57=Assumptions!$A$8,D57=Assumptions!$A$9),"No active follow-up",IF(I57="","No follow-up date",IF(I57&lt;TODAY(),"Overdue",IF(I57=TODAY(),"Due today","Scheduled")))))</f>
        <v/>
      </c>
    </row>
    <row r="58">
      <c r="A58" s="14" t="n"/>
      <c r="B58" s="14" t="n"/>
      <c r="C58" s="9">
        <f>IF(B58="","",IFERROR(VLOOKUP(B58,Policies!$A$5:$I$104,2,FALSE),""))</f>
        <v/>
      </c>
      <c r="D58" s="9">
        <f>IF(B58="","",IFERROR(VLOOKUP(B58,Policies!$A$5:$I$104,9,FALSE),""))</f>
        <v/>
      </c>
      <c r="E58" s="15" t="n"/>
      <c r="F58" s="14" t="n"/>
      <c r="G58" s="14" t="n"/>
      <c r="H58" s="14" t="n"/>
      <c r="I58" s="15" t="n"/>
      <c r="J58" s="19" t="n"/>
      <c r="K58" s="9">
        <f>IF(A58="","",IF(OR(D58=Assumptions!$A$8,D58=Assumptions!$A$9),"No active follow-up",IF(I58="","No follow-up date",IF(I58&lt;TODAY(),"Overdue",IF(I58=TODAY(),"Due today","Scheduled")))))</f>
        <v/>
      </c>
    </row>
    <row r="59">
      <c r="A59" s="14" t="n"/>
      <c r="B59" s="14" t="n"/>
      <c r="C59" s="7">
        <f>IF(B59="","",IFERROR(VLOOKUP(B59,Policies!$A$5:$I$104,2,FALSE),""))</f>
        <v/>
      </c>
      <c r="D59" s="7">
        <f>IF(B59="","",IFERROR(VLOOKUP(B59,Policies!$A$5:$I$104,9,FALSE),""))</f>
        <v/>
      </c>
      <c r="E59" s="15" t="n"/>
      <c r="F59" s="14" t="n"/>
      <c r="G59" s="14" t="n"/>
      <c r="H59" s="14" t="n"/>
      <c r="I59" s="15" t="n"/>
      <c r="J59" s="19" t="n"/>
      <c r="K59" s="7">
        <f>IF(A59="","",IF(OR(D59=Assumptions!$A$8,D59=Assumptions!$A$9),"No active follow-up",IF(I59="","No follow-up date",IF(I59&lt;TODAY(),"Overdue",IF(I59=TODAY(),"Due today","Scheduled")))))</f>
        <v/>
      </c>
    </row>
    <row r="60">
      <c r="A60" s="14" t="n"/>
      <c r="B60" s="14" t="n"/>
      <c r="C60" s="9">
        <f>IF(B60="","",IFERROR(VLOOKUP(B60,Policies!$A$5:$I$104,2,FALSE),""))</f>
        <v/>
      </c>
      <c r="D60" s="9">
        <f>IF(B60="","",IFERROR(VLOOKUP(B60,Policies!$A$5:$I$104,9,FALSE),""))</f>
        <v/>
      </c>
      <c r="E60" s="15" t="n"/>
      <c r="F60" s="14" t="n"/>
      <c r="G60" s="14" t="n"/>
      <c r="H60" s="14" t="n"/>
      <c r="I60" s="15" t="n"/>
      <c r="J60" s="19" t="n"/>
      <c r="K60" s="9">
        <f>IF(A60="","",IF(OR(D60=Assumptions!$A$8,D60=Assumptions!$A$9),"No active follow-up",IF(I60="","No follow-up date",IF(I60&lt;TODAY(),"Overdue",IF(I60=TODAY(),"Due today","Scheduled")))))</f>
        <v/>
      </c>
    </row>
    <row r="61">
      <c r="A61" s="14" t="n"/>
      <c r="B61" s="14" t="n"/>
      <c r="C61" s="7">
        <f>IF(B61="","",IFERROR(VLOOKUP(B61,Policies!$A$5:$I$104,2,FALSE),""))</f>
        <v/>
      </c>
      <c r="D61" s="7">
        <f>IF(B61="","",IFERROR(VLOOKUP(B61,Policies!$A$5:$I$104,9,FALSE),""))</f>
        <v/>
      </c>
      <c r="E61" s="15" t="n"/>
      <c r="F61" s="14" t="n"/>
      <c r="G61" s="14" t="n"/>
      <c r="H61" s="14" t="n"/>
      <c r="I61" s="15" t="n"/>
      <c r="J61" s="19" t="n"/>
      <c r="K61" s="7">
        <f>IF(A61="","",IF(OR(D61=Assumptions!$A$8,D61=Assumptions!$A$9),"No active follow-up",IF(I61="","No follow-up date",IF(I61&lt;TODAY(),"Overdue",IF(I61=TODAY(),"Due today","Scheduled")))))</f>
        <v/>
      </c>
    </row>
    <row r="62">
      <c r="A62" s="14" t="n"/>
      <c r="B62" s="14" t="n"/>
      <c r="C62" s="9">
        <f>IF(B62="","",IFERROR(VLOOKUP(B62,Policies!$A$5:$I$104,2,FALSE),""))</f>
        <v/>
      </c>
      <c r="D62" s="9">
        <f>IF(B62="","",IFERROR(VLOOKUP(B62,Policies!$A$5:$I$104,9,FALSE),""))</f>
        <v/>
      </c>
      <c r="E62" s="15" t="n"/>
      <c r="F62" s="14" t="n"/>
      <c r="G62" s="14" t="n"/>
      <c r="H62" s="14" t="n"/>
      <c r="I62" s="15" t="n"/>
      <c r="J62" s="19" t="n"/>
      <c r="K62" s="9">
        <f>IF(A62="","",IF(OR(D62=Assumptions!$A$8,D62=Assumptions!$A$9),"No active follow-up",IF(I62="","No follow-up date",IF(I62&lt;TODAY(),"Overdue",IF(I62=TODAY(),"Due today","Scheduled")))))</f>
        <v/>
      </c>
    </row>
    <row r="63">
      <c r="A63" s="14" t="n"/>
      <c r="B63" s="14" t="n"/>
      <c r="C63" s="7">
        <f>IF(B63="","",IFERROR(VLOOKUP(B63,Policies!$A$5:$I$104,2,FALSE),""))</f>
        <v/>
      </c>
      <c r="D63" s="7">
        <f>IF(B63="","",IFERROR(VLOOKUP(B63,Policies!$A$5:$I$104,9,FALSE),""))</f>
        <v/>
      </c>
      <c r="E63" s="15" t="n"/>
      <c r="F63" s="14" t="n"/>
      <c r="G63" s="14" t="n"/>
      <c r="H63" s="14" t="n"/>
      <c r="I63" s="15" t="n"/>
      <c r="J63" s="19" t="n"/>
      <c r="K63" s="7">
        <f>IF(A63="","",IF(OR(D63=Assumptions!$A$8,D63=Assumptions!$A$9),"No active follow-up",IF(I63="","No follow-up date",IF(I63&lt;TODAY(),"Overdue",IF(I63=TODAY(),"Due today","Scheduled")))))</f>
        <v/>
      </c>
    </row>
    <row r="64">
      <c r="A64" s="14" t="n"/>
      <c r="B64" s="14" t="n"/>
      <c r="C64" s="9">
        <f>IF(B64="","",IFERROR(VLOOKUP(B64,Policies!$A$5:$I$104,2,FALSE),""))</f>
        <v/>
      </c>
      <c r="D64" s="9">
        <f>IF(B64="","",IFERROR(VLOOKUP(B64,Policies!$A$5:$I$104,9,FALSE),""))</f>
        <v/>
      </c>
      <c r="E64" s="15" t="n"/>
      <c r="F64" s="14" t="n"/>
      <c r="G64" s="14" t="n"/>
      <c r="H64" s="14" t="n"/>
      <c r="I64" s="15" t="n"/>
      <c r="J64" s="19" t="n"/>
      <c r="K64" s="9">
        <f>IF(A64="","",IF(OR(D64=Assumptions!$A$8,D64=Assumptions!$A$9),"No active follow-up",IF(I64="","No follow-up date",IF(I64&lt;TODAY(),"Overdue",IF(I64=TODAY(),"Due today","Scheduled")))))</f>
        <v/>
      </c>
    </row>
    <row r="65">
      <c r="A65" s="14" t="n"/>
      <c r="B65" s="14" t="n"/>
      <c r="C65" s="7">
        <f>IF(B65="","",IFERROR(VLOOKUP(B65,Policies!$A$5:$I$104,2,FALSE),""))</f>
        <v/>
      </c>
      <c r="D65" s="7">
        <f>IF(B65="","",IFERROR(VLOOKUP(B65,Policies!$A$5:$I$104,9,FALSE),""))</f>
        <v/>
      </c>
      <c r="E65" s="15" t="n"/>
      <c r="F65" s="14" t="n"/>
      <c r="G65" s="14" t="n"/>
      <c r="H65" s="14" t="n"/>
      <c r="I65" s="15" t="n"/>
      <c r="J65" s="19" t="n"/>
      <c r="K65" s="7">
        <f>IF(A65="","",IF(OR(D65=Assumptions!$A$8,D65=Assumptions!$A$9),"No active follow-up",IF(I65="","No follow-up date",IF(I65&lt;TODAY(),"Overdue",IF(I65=TODAY(),"Due today","Scheduled")))))</f>
        <v/>
      </c>
    </row>
    <row r="66">
      <c r="A66" s="14" t="n"/>
      <c r="B66" s="14" t="n"/>
      <c r="C66" s="9">
        <f>IF(B66="","",IFERROR(VLOOKUP(B66,Policies!$A$5:$I$104,2,FALSE),""))</f>
        <v/>
      </c>
      <c r="D66" s="9">
        <f>IF(B66="","",IFERROR(VLOOKUP(B66,Policies!$A$5:$I$104,9,FALSE),""))</f>
        <v/>
      </c>
      <c r="E66" s="15" t="n"/>
      <c r="F66" s="14" t="n"/>
      <c r="G66" s="14" t="n"/>
      <c r="H66" s="14" t="n"/>
      <c r="I66" s="15" t="n"/>
      <c r="J66" s="19" t="n"/>
      <c r="K66" s="9">
        <f>IF(A66="","",IF(OR(D66=Assumptions!$A$8,D66=Assumptions!$A$9),"No active follow-up",IF(I66="","No follow-up date",IF(I66&lt;TODAY(),"Overdue",IF(I66=TODAY(),"Due today","Scheduled")))))</f>
        <v/>
      </c>
    </row>
    <row r="67">
      <c r="A67" s="14" t="n"/>
      <c r="B67" s="14" t="n"/>
      <c r="C67" s="7">
        <f>IF(B67="","",IFERROR(VLOOKUP(B67,Policies!$A$5:$I$104,2,FALSE),""))</f>
        <v/>
      </c>
      <c r="D67" s="7">
        <f>IF(B67="","",IFERROR(VLOOKUP(B67,Policies!$A$5:$I$104,9,FALSE),""))</f>
        <v/>
      </c>
      <c r="E67" s="15" t="n"/>
      <c r="F67" s="14" t="n"/>
      <c r="G67" s="14" t="n"/>
      <c r="H67" s="14" t="n"/>
      <c r="I67" s="15" t="n"/>
      <c r="J67" s="19" t="n"/>
      <c r="K67" s="7">
        <f>IF(A67="","",IF(OR(D67=Assumptions!$A$8,D67=Assumptions!$A$9),"No active follow-up",IF(I67="","No follow-up date",IF(I67&lt;TODAY(),"Overdue",IF(I67=TODAY(),"Due today","Scheduled")))))</f>
        <v/>
      </c>
    </row>
    <row r="68">
      <c r="A68" s="14" t="n"/>
      <c r="B68" s="14" t="n"/>
      <c r="C68" s="9">
        <f>IF(B68="","",IFERROR(VLOOKUP(B68,Policies!$A$5:$I$104,2,FALSE),""))</f>
        <v/>
      </c>
      <c r="D68" s="9">
        <f>IF(B68="","",IFERROR(VLOOKUP(B68,Policies!$A$5:$I$104,9,FALSE),""))</f>
        <v/>
      </c>
      <c r="E68" s="15" t="n"/>
      <c r="F68" s="14" t="n"/>
      <c r="G68" s="14" t="n"/>
      <c r="H68" s="14" t="n"/>
      <c r="I68" s="15" t="n"/>
      <c r="J68" s="19" t="n"/>
      <c r="K68" s="9">
        <f>IF(A68="","",IF(OR(D68=Assumptions!$A$8,D68=Assumptions!$A$9),"No active follow-up",IF(I68="","No follow-up date",IF(I68&lt;TODAY(),"Overdue",IF(I68=TODAY(),"Due today","Scheduled")))))</f>
        <v/>
      </c>
    </row>
    <row r="69">
      <c r="A69" s="14" t="n"/>
      <c r="B69" s="14" t="n"/>
      <c r="C69" s="7">
        <f>IF(B69="","",IFERROR(VLOOKUP(B69,Policies!$A$5:$I$104,2,FALSE),""))</f>
        <v/>
      </c>
      <c r="D69" s="7">
        <f>IF(B69="","",IFERROR(VLOOKUP(B69,Policies!$A$5:$I$104,9,FALSE),""))</f>
        <v/>
      </c>
      <c r="E69" s="15" t="n"/>
      <c r="F69" s="14" t="n"/>
      <c r="G69" s="14" t="n"/>
      <c r="H69" s="14" t="n"/>
      <c r="I69" s="15" t="n"/>
      <c r="J69" s="19" t="n"/>
      <c r="K69" s="7">
        <f>IF(A69="","",IF(OR(D69=Assumptions!$A$8,D69=Assumptions!$A$9),"No active follow-up",IF(I69="","No follow-up date",IF(I69&lt;TODAY(),"Overdue",IF(I69=TODAY(),"Due today","Scheduled")))))</f>
        <v/>
      </c>
    </row>
    <row r="70">
      <c r="A70" s="14" t="n"/>
      <c r="B70" s="14" t="n"/>
      <c r="C70" s="9">
        <f>IF(B70="","",IFERROR(VLOOKUP(B70,Policies!$A$5:$I$104,2,FALSE),""))</f>
        <v/>
      </c>
      <c r="D70" s="9">
        <f>IF(B70="","",IFERROR(VLOOKUP(B70,Policies!$A$5:$I$104,9,FALSE),""))</f>
        <v/>
      </c>
      <c r="E70" s="15" t="n"/>
      <c r="F70" s="14" t="n"/>
      <c r="G70" s="14" t="n"/>
      <c r="H70" s="14" t="n"/>
      <c r="I70" s="15" t="n"/>
      <c r="J70" s="19" t="n"/>
      <c r="K70" s="9">
        <f>IF(A70="","",IF(OR(D70=Assumptions!$A$8,D70=Assumptions!$A$9),"No active follow-up",IF(I70="","No follow-up date",IF(I70&lt;TODAY(),"Overdue",IF(I70=TODAY(),"Due today","Scheduled")))))</f>
        <v/>
      </c>
    </row>
    <row r="71">
      <c r="A71" s="14" t="n"/>
      <c r="B71" s="14" t="n"/>
      <c r="C71" s="7">
        <f>IF(B71="","",IFERROR(VLOOKUP(B71,Policies!$A$5:$I$104,2,FALSE),""))</f>
        <v/>
      </c>
      <c r="D71" s="7">
        <f>IF(B71="","",IFERROR(VLOOKUP(B71,Policies!$A$5:$I$104,9,FALSE),""))</f>
        <v/>
      </c>
      <c r="E71" s="15" t="n"/>
      <c r="F71" s="14" t="n"/>
      <c r="G71" s="14" t="n"/>
      <c r="H71" s="14" t="n"/>
      <c r="I71" s="15" t="n"/>
      <c r="J71" s="19" t="n"/>
      <c r="K71" s="7">
        <f>IF(A71="","",IF(OR(D71=Assumptions!$A$8,D71=Assumptions!$A$9),"No active follow-up",IF(I71="","No follow-up date",IF(I71&lt;TODAY(),"Overdue",IF(I71=TODAY(),"Due today","Scheduled")))))</f>
        <v/>
      </c>
    </row>
    <row r="72">
      <c r="A72" s="14" t="n"/>
      <c r="B72" s="14" t="n"/>
      <c r="C72" s="9">
        <f>IF(B72="","",IFERROR(VLOOKUP(B72,Policies!$A$5:$I$104,2,FALSE),""))</f>
        <v/>
      </c>
      <c r="D72" s="9">
        <f>IF(B72="","",IFERROR(VLOOKUP(B72,Policies!$A$5:$I$104,9,FALSE),""))</f>
        <v/>
      </c>
      <c r="E72" s="15" t="n"/>
      <c r="F72" s="14" t="n"/>
      <c r="G72" s="14" t="n"/>
      <c r="H72" s="14" t="n"/>
      <c r="I72" s="15" t="n"/>
      <c r="J72" s="19" t="n"/>
      <c r="K72" s="9">
        <f>IF(A72="","",IF(OR(D72=Assumptions!$A$8,D72=Assumptions!$A$9),"No active follow-up",IF(I72="","No follow-up date",IF(I72&lt;TODAY(),"Overdue",IF(I72=TODAY(),"Due today","Scheduled")))))</f>
        <v/>
      </c>
    </row>
    <row r="73">
      <c r="A73" s="14" t="n"/>
      <c r="B73" s="14" t="n"/>
      <c r="C73" s="7">
        <f>IF(B73="","",IFERROR(VLOOKUP(B73,Policies!$A$5:$I$104,2,FALSE),""))</f>
        <v/>
      </c>
      <c r="D73" s="7">
        <f>IF(B73="","",IFERROR(VLOOKUP(B73,Policies!$A$5:$I$104,9,FALSE),""))</f>
        <v/>
      </c>
      <c r="E73" s="15" t="n"/>
      <c r="F73" s="14" t="n"/>
      <c r="G73" s="14" t="n"/>
      <c r="H73" s="14" t="n"/>
      <c r="I73" s="15" t="n"/>
      <c r="J73" s="19" t="n"/>
      <c r="K73" s="7">
        <f>IF(A73="","",IF(OR(D73=Assumptions!$A$8,D73=Assumptions!$A$9),"No active follow-up",IF(I73="","No follow-up date",IF(I73&lt;TODAY(),"Overdue",IF(I73=TODAY(),"Due today","Scheduled")))))</f>
        <v/>
      </c>
    </row>
    <row r="74">
      <c r="A74" s="14" t="n"/>
      <c r="B74" s="14" t="n"/>
      <c r="C74" s="9">
        <f>IF(B74="","",IFERROR(VLOOKUP(B74,Policies!$A$5:$I$104,2,FALSE),""))</f>
        <v/>
      </c>
      <c r="D74" s="9">
        <f>IF(B74="","",IFERROR(VLOOKUP(B74,Policies!$A$5:$I$104,9,FALSE),""))</f>
        <v/>
      </c>
      <c r="E74" s="15" t="n"/>
      <c r="F74" s="14" t="n"/>
      <c r="G74" s="14" t="n"/>
      <c r="H74" s="14" t="n"/>
      <c r="I74" s="15" t="n"/>
      <c r="J74" s="19" t="n"/>
      <c r="K74" s="9">
        <f>IF(A74="","",IF(OR(D74=Assumptions!$A$8,D74=Assumptions!$A$9),"No active follow-up",IF(I74="","No follow-up date",IF(I74&lt;TODAY(),"Overdue",IF(I74=TODAY(),"Due today","Scheduled")))))</f>
        <v/>
      </c>
    </row>
    <row r="75">
      <c r="A75" s="14" t="n"/>
      <c r="B75" s="14" t="n"/>
      <c r="C75" s="7">
        <f>IF(B75="","",IFERROR(VLOOKUP(B75,Policies!$A$5:$I$104,2,FALSE),""))</f>
        <v/>
      </c>
      <c r="D75" s="7">
        <f>IF(B75="","",IFERROR(VLOOKUP(B75,Policies!$A$5:$I$104,9,FALSE),""))</f>
        <v/>
      </c>
      <c r="E75" s="15" t="n"/>
      <c r="F75" s="14" t="n"/>
      <c r="G75" s="14" t="n"/>
      <c r="H75" s="14" t="n"/>
      <c r="I75" s="15" t="n"/>
      <c r="J75" s="19" t="n"/>
      <c r="K75" s="7">
        <f>IF(A75="","",IF(OR(D75=Assumptions!$A$8,D75=Assumptions!$A$9),"No active follow-up",IF(I75="","No follow-up date",IF(I75&lt;TODAY(),"Overdue",IF(I75=TODAY(),"Due today","Scheduled")))))</f>
        <v/>
      </c>
    </row>
    <row r="76">
      <c r="A76" s="14" t="n"/>
      <c r="B76" s="14" t="n"/>
      <c r="C76" s="9">
        <f>IF(B76="","",IFERROR(VLOOKUP(B76,Policies!$A$5:$I$104,2,FALSE),""))</f>
        <v/>
      </c>
      <c r="D76" s="9">
        <f>IF(B76="","",IFERROR(VLOOKUP(B76,Policies!$A$5:$I$104,9,FALSE),""))</f>
        <v/>
      </c>
      <c r="E76" s="15" t="n"/>
      <c r="F76" s="14" t="n"/>
      <c r="G76" s="14" t="n"/>
      <c r="H76" s="14" t="n"/>
      <c r="I76" s="15" t="n"/>
      <c r="J76" s="19" t="n"/>
      <c r="K76" s="9">
        <f>IF(A76="","",IF(OR(D76=Assumptions!$A$8,D76=Assumptions!$A$9),"No active follow-up",IF(I76="","No follow-up date",IF(I76&lt;TODAY(),"Overdue",IF(I76=TODAY(),"Due today","Scheduled")))))</f>
        <v/>
      </c>
    </row>
    <row r="77">
      <c r="A77" s="14" t="n"/>
      <c r="B77" s="14" t="n"/>
      <c r="C77" s="7">
        <f>IF(B77="","",IFERROR(VLOOKUP(B77,Policies!$A$5:$I$104,2,FALSE),""))</f>
        <v/>
      </c>
      <c r="D77" s="7">
        <f>IF(B77="","",IFERROR(VLOOKUP(B77,Policies!$A$5:$I$104,9,FALSE),""))</f>
        <v/>
      </c>
      <c r="E77" s="15" t="n"/>
      <c r="F77" s="14" t="n"/>
      <c r="G77" s="14" t="n"/>
      <c r="H77" s="14" t="n"/>
      <c r="I77" s="15" t="n"/>
      <c r="J77" s="19" t="n"/>
      <c r="K77" s="7">
        <f>IF(A77="","",IF(OR(D77=Assumptions!$A$8,D77=Assumptions!$A$9),"No active follow-up",IF(I77="","No follow-up date",IF(I77&lt;TODAY(),"Overdue",IF(I77=TODAY(),"Due today","Scheduled")))))</f>
        <v/>
      </c>
    </row>
    <row r="78">
      <c r="A78" s="14" t="n"/>
      <c r="B78" s="14" t="n"/>
      <c r="C78" s="9">
        <f>IF(B78="","",IFERROR(VLOOKUP(B78,Policies!$A$5:$I$104,2,FALSE),""))</f>
        <v/>
      </c>
      <c r="D78" s="9">
        <f>IF(B78="","",IFERROR(VLOOKUP(B78,Policies!$A$5:$I$104,9,FALSE),""))</f>
        <v/>
      </c>
      <c r="E78" s="15" t="n"/>
      <c r="F78" s="14" t="n"/>
      <c r="G78" s="14" t="n"/>
      <c r="H78" s="14" t="n"/>
      <c r="I78" s="15" t="n"/>
      <c r="J78" s="19" t="n"/>
      <c r="K78" s="9">
        <f>IF(A78="","",IF(OR(D78=Assumptions!$A$8,D78=Assumptions!$A$9),"No active follow-up",IF(I78="","No follow-up date",IF(I78&lt;TODAY(),"Overdue",IF(I78=TODAY(),"Due today","Scheduled")))))</f>
        <v/>
      </c>
    </row>
    <row r="79">
      <c r="A79" s="14" t="n"/>
      <c r="B79" s="14" t="n"/>
      <c r="C79" s="7">
        <f>IF(B79="","",IFERROR(VLOOKUP(B79,Policies!$A$5:$I$104,2,FALSE),""))</f>
        <v/>
      </c>
      <c r="D79" s="7">
        <f>IF(B79="","",IFERROR(VLOOKUP(B79,Policies!$A$5:$I$104,9,FALSE),""))</f>
        <v/>
      </c>
      <c r="E79" s="15" t="n"/>
      <c r="F79" s="14" t="n"/>
      <c r="G79" s="14" t="n"/>
      <c r="H79" s="14" t="n"/>
      <c r="I79" s="15" t="n"/>
      <c r="J79" s="19" t="n"/>
      <c r="K79" s="7">
        <f>IF(A79="","",IF(OR(D79=Assumptions!$A$8,D79=Assumptions!$A$9),"No active follow-up",IF(I79="","No follow-up date",IF(I79&lt;TODAY(),"Overdue",IF(I79=TODAY(),"Due today","Scheduled")))))</f>
        <v/>
      </c>
    </row>
    <row r="80">
      <c r="A80" s="14" t="n"/>
      <c r="B80" s="14" t="n"/>
      <c r="C80" s="9">
        <f>IF(B80="","",IFERROR(VLOOKUP(B80,Policies!$A$5:$I$104,2,FALSE),""))</f>
        <v/>
      </c>
      <c r="D80" s="9">
        <f>IF(B80="","",IFERROR(VLOOKUP(B80,Policies!$A$5:$I$104,9,FALSE),""))</f>
        <v/>
      </c>
      <c r="E80" s="15" t="n"/>
      <c r="F80" s="14" t="n"/>
      <c r="G80" s="14" t="n"/>
      <c r="H80" s="14" t="n"/>
      <c r="I80" s="15" t="n"/>
      <c r="J80" s="19" t="n"/>
      <c r="K80" s="9">
        <f>IF(A80="","",IF(OR(D80=Assumptions!$A$8,D80=Assumptions!$A$9),"No active follow-up",IF(I80="","No follow-up date",IF(I80&lt;TODAY(),"Overdue",IF(I80=TODAY(),"Due today","Scheduled")))))</f>
        <v/>
      </c>
    </row>
    <row r="81">
      <c r="A81" s="14" t="n"/>
      <c r="B81" s="14" t="n"/>
      <c r="C81" s="7">
        <f>IF(B81="","",IFERROR(VLOOKUP(B81,Policies!$A$5:$I$104,2,FALSE),""))</f>
        <v/>
      </c>
      <c r="D81" s="7">
        <f>IF(B81="","",IFERROR(VLOOKUP(B81,Policies!$A$5:$I$104,9,FALSE),""))</f>
        <v/>
      </c>
      <c r="E81" s="15" t="n"/>
      <c r="F81" s="14" t="n"/>
      <c r="G81" s="14" t="n"/>
      <c r="H81" s="14" t="n"/>
      <c r="I81" s="15" t="n"/>
      <c r="J81" s="19" t="n"/>
      <c r="K81" s="7">
        <f>IF(A81="","",IF(OR(D81=Assumptions!$A$8,D81=Assumptions!$A$9),"No active follow-up",IF(I81="","No follow-up date",IF(I81&lt;TODAY(),"Overdue",IF(I81=TODAY(),"Due today","Scheduled")))))</f>
        <v/>
      </c>
    </row>
    <row r="82">
      <c r="A82" s="14" t="n"/>
      <c r="B82" s="14" t="n"/>
      <c r="C82" s="9">
        <f>IF(B82="","",IFERROR(VLOOKUP(B82,Policies!$A$5:$I$104,2,FALSE),""))</f>
        <v/>
      </c>
      <c r="D82" s="9">
        <f>IF(B82="","",IFERROR(VLOOKUP(B82,Policies!$A$5:$I$104,9,FALSE),""))</f>
        <v/>
      </c>
      <c r="E82" s="15" t="n"/>
      <c r="F82" s="14" t="n"/>
      <c r="G82" s="14" t="n"/>
      <c r="H82" s="14" t="n"/>
      <c r="I82" s="15" t="n"/>
      <c r="J82" s="19" t="n"/>
      <c r="K82" s="9">
        <f>IF(A82="","",IF(OR(D82=Assumptions!$A$8,D82=Assumptions!$A$9),"No active follow-up",IF(I82="","No follow-up date",IF(I82&lt;TODAY(),"Overdue",IF(I82=TODAY(),"Due today","Scheduled")))))</f>
        <v/>
      </c>
    </row>
    <row r="83">
      <c r="A83" s="14" t="n"/>
      <c r="B83" s="14" t="n"/>
      <c r="C83" s="7">
        <f>IF(B83="","",IFERROR(VLOOKUP(B83,Policies!$A$5:$I$104,2,FALSE),""))</f>
        <v/>
      </c>
      <c r="D83" s="7">
        <f>IF(B83="","",IFERROR(VLOOKUP(B83,Policies!$A$5:$I$104,9,FALSE),""))</f>
        <v/>
      </c>
      <c r="E83" s="15" t="n"/>
      <c r="F83" s="14" t="n"/>
      <c r="G83" s="14" t="n"/>
      <c r="H83" s="14" t="n"/>
      <c r="I83" s="15" t="n"/>
      <c r="J83" s="19" t="n"/>
      <c r="K83" s="7">
        <f>IF(A83="","",IF(OR(D83=Assumptions!$A$8,D83=Assumptions!$A$9),"No active follow-up",IF(I83="","No follow-up date",IF(I83&lt;TODAY(),"Overdue",IF(I83=TODAY(),"Due today","Scheduled")))))</f>
        <v/>
      </c>
    </row>
    <row r="84">
      <c r="A84" s="14" t="n"/>
      <c r="B84" s="14" t="n"/>
      <c r="C84" s="9">
        <f>IF(B84="","",IFERROR(VLOOKUP(B84,Policies!$A$5:$I$104,2,FALSE),""))</f>
        <v/>
      </c>
      <c r="D84" s="9">
        <f>IF(B84="","",IFERROR(VLOOKUP(B84,Policies!$A$5:$I$104,9,FALSE),""))</f>
        <v/>
      </c>
      <c r="E84" s="15" t="n"/>
      <c r="F84" s="14" t="n"/>
      <c r="G84" s="14" t="n"/>
      <c r="H84" s="14" t="n"/>
      <c r="I84" s="15" t="n"/>
      <c r="J84" s="19" t="n"/>
      <c r="K84" s="9">
        <f>IF(A84="","",IF(OR(D84=Assumptions!$A$8,D84=Assumptions!$A$9),"No active follow-up",IF(I84="","No follow-up date",IF(I84&lt;TODAY(),"Overdue",IF(I84=TODAY(),"Due today","Scheduled")))))</f>
        <v/>
      </c>
    </row>
    <row r="85">
      <c r="A85" s="14" t="n"/>
      <c r="B85" s="14" t="n"/>
      <c r="C85" s="7">
        <f>IF(B85="","",IFERROR(VLOOKUP(B85,Policies!$A$5:$I$104,2,FALSE),""))</f>
        <v/>
      </c>
      <c r="D85" s="7">
        <f>IF(B85="","",IFERROR(VLOOKUP(B85,Policies!$A$5:$I$104,9,FALSE),""))</f>
        <v/>
      </c>
      <c r="E85" s="15" t="n"/>
      <c r="F85" s="14" t="n"/>
      <c r="G85" s="14" t="n"/>
      <c r="H85" s="14" t="n"/>
      <c r="I85" s="15" t="n"/>
      <c r="J85" s="19" t="n"/>
      <c r="K85" s="7">
        <f>IF(A85="","",IF(OR(D85=Assumptions!$A$8,D85=Assumptions!$A$9),"No active follow-up",IF(I85="","No follow-up date",IF(I85&lt;TODAY(),"Overdue",IF(I85=TODAY(),"Due today","Scheduled")))))</f>
        <v/>
      </c>
    </row>
    <row r="86">
      <c r="A86" s="14" t="n"/>
      <c r="B86" s="14" t="n"/>
      <c r="C86" s="9">
        <f>IF(B86="","",IFERROR(VLOOKUP(B86,Policies!$A$5:$I$104,2,FALSE),""))</f>
        <v/>
      </c>
      <c r="D86" s="9">
        <f>IF(B86="","",IFERROR(VLOOKUP(B86,Policies!$A$5:$I$104,9,FALSE),""))</f>
        <v/>
      </c>
      <c r="E86" s="15" t="n"/>
      <c r="F86" s="14" t="n"/>
      <c r="G86" s="14" t="n"/>
      <c r="H86" s="14" t="n"/>
      <c r="I86" s="15" t="n"/>
      <c r="J86" s="19" t="n"/>
      <c r="K86" s="9">
        <f>IF(A86="","",IF(OR(D86=Assumptions!$A$8,D86=Assumptions!$A$9),"No active follow-up",IF(I86="","No follow-up date",IF(I86&lt;TODAY(),"Overdue",IF(I86=TODAY(),"Due today","Scheduled")))))</f>
        <v/>
      </c>
    </row>
    <row r="87">
      <c r="A87" s="14" t="n"/>
      <c r="B87" s="14" t="n"/>
      <c r="C87" s="7">
        <f>IF(B87="","",IFERROR(VLOOKUP(B87,Policies!$A$5:$I$104,2,FALSE),""))</f>
        <v/>
      </c>
      <c r="D87" s="7">
        <f>IF(B87="","",IFERROR(VLOOKUP(B87,Policies!$A$5:$I$104,9,FALSE),""))</f>
        <v/>
      </c>
      <c r="E87" s="15" t="n"/>
      <c r="F87" s="14" t="n"/>
      <c r="G87" s="14" t="n"/>
      <c r="H87" s="14" t="n"/>
      <c r="I87" s="15" t="n"/>
      <c r="J87" s="19" t="n"/>
      <c r="K87" s="7">
        <f>IF(A87="","",IF(OR(D87=Assumptions!$A$8,D87=Assumptions!$A$9),"No active follow-up",IF(I87="","No follow-up date",IF(I87&lt;TODAY(),"Overdue",IF(I87=TODAY(),"Due today","Scheduled")))))</f>
        <v/>
      </c>
    </row>
    <row r="88">
      <c r="A88" s="14" t="n"/>
      <c r="B88" s="14" t="n"/>
      <c r="C88" s="9">
        <f>IF(B88="","",IFERROR(VLOOKUP(B88,Policies!$A$5:$I$104,2,FALSE),""))</f>
        <v/>
      </c>
      <c r="D88" s="9">
        <f>IF(B88="","",IFERROR(VLOOKUP(B88,Policies!$A$5:$I$104,9,FALSE),""))</f>
        <v/>
      </c>
      <c r="E88" s="15" t="n"/>
      <c r="F88" s="14" t="n"/>
      <c r="G88" s="14" t="n"/>
      <c r="H88" s="14" t="n"/>
      <c r="I88" s="15" t="n"/>
      <c r="J88" s="19" t="n"/>
      <c r="K88" s="9">
        <f>IF(A88="","",IF(OR(D88=Assumptions!$A$8,D88=Assumptions!$A$9),"No active follow-up",IF(I88="","No follow-up date",IF(I88&lt;TODAY(),"Overdue",IF(I88=TODAY(),"Due today","Scheduled")))))</f>
        <v/>
      </c>
    </row>
    <row r="89">
      <c r="A89" s="14" t="n"/>
      <c r="B89" s="14" t="n"/>
      <c r="C89" s="7">
        <f>IF(B89="","",IFERROR(VLOOKUP(B89,Policies!$A$5:$I$104,2,FALSE),""))</f>
        <v/>
      </c>
      <c r="D89" s="7">
        <f>IF(B89="","",IFERROR(VLOOKUP(B89,Policies!$A$5:$I$104,9,FALSE),""))</f>
        <v/>
      </c>
      <c r="E89" s="15" t="n"/>
      <c r="F89" s="14" t="n"/>
      <c r="G89" s="14" t="n"/>
      <c r="H89" s="14" t="n"/>
      <c r="I89" s="15" t="n"/>
      <c r="J89" s="19" t="n"/>
      <c r="K89" s="7">
        <f>IF(A89="","",IF(OR(D89=Assumptions!$A$8,D89=Assumptions!$A$9),"No active follow-up",IF(I89="","No follow-up date",IF(I89&lt;TODAY(),"Overdue",IF(I89=TODAY(),"Due today","Scheduled")))))</f>
        <v/>
      </c>
    </row>
    <row r="90">
      <c r="A90" s="14" t="n"/>
      <c r="B90" s="14" t="n"/>
      <c r="C90" s="9">
        <f>IF(B90="","",IFERROR(VLOOKUP(B90,Policies!$A$5:$I$104,2,FALSE),""))</f>
        <v/>
      </c>
      <c r="D90" s="9">
        <f>IF(B90="","",IFERROR(VLOOKUP(B90,Policies!$A$5:$I$104,9,FALSE),""))</f>
        <v/>
      </c>
      <c r="E90" s="15" t="n"/>
      <c r="F90" s="14" t="n"/>
      <c r="G90" s="14" t="n"/>
      <c r="H90" s="14" t="n"/>
      <c r="I90" s="15" t="n"/>
      <c r="J90" s="19" t="n"/>
      <c r="K90" s="9">
        <f>IF(A90="","",IF(OR(D90=Assumptions!$A$8,D90=Assumptions!$A$9),"No active follow-up",IF(I90="","No follow-up date",IF(I90&lt;TODAY(),"Overdue",IF(I90=TODAY(),"Due today","Scheduled")))))</f>
        <v/>
      </c>
    </row>
    <row r="91">
      <c r="A91" s="14" t="n"/>
      <c r="B91" s="14" t="n"/>
      <c r="C91" s="7">
        <f>IF(B91="","",IFERROR(VLOOKUP(B91,Policies!$A$5:$I$104,2,FALSE),""))</f>
        <v/>
      </c>
      <c r="D91" s="7">
        <f>IF(B91="","",IFERROR(VLOOKUP(B91,Policies!$A$5:$I$104,9,FALSE),""))</f>
        <v/>
      </c>
      <c r="E91" s="15" t="n"/>
      <c r="F91" s="14" t="n"/>
      <c r="G91" s="14" t="n"/>
      <c r="H91" s="14" t="n"/>
      <c r="I91" s="15" t="n"/>
      <c r="J91" s="19" t="n"/>
      <c r="K91" s="7">
        <f>IF(A91="","",IF(OR(D91=Assumptions!$A$8,D91=Assumptions!$A$9),"No active follow-up",IF(I91="","No follow-up date",IF(I91&lt;TODAY(),"Overdue",IF(I91=TODAY(),"Due today","Scheduled")))))</f>
        <v/>
      </c>
    </row>
    <row r="92">
      <c r="A92" s="14" t="n"/>
      <c r="B92" s="14" t="n"/>
      <c r="C92" s="9">
        <f>IF(B92="","",IFERROR(VLOOKUP(B92,Policies!$A$5:$I$104,2,FALSE),""))</f>
        <v/>
      </c>
      <c r="D92" s="9">
        <f>IF(B92="","",IFERROR(VLOOKUP(B92,Policies!$A$5:$I$104,9,FALSE),""))</f>
        <v/>
      </c>
      <c r="E92" s="15" t="n"/>
      <c r="F92" s="14" t="n"/>
      <c r="G92" s="14" t="n"/>
      <c r="H92" s="14" t="n"/>
      <c r="I92" s="15" t="n"/>
      <c r="J92" s="19" t="n"/>
      <c r="K92" s="9">
        <f>IF(A92="","",IF(OR(D92=Assumptions!$A$8,D92=Assumptions!$A$9),"No active follow-up",IF(I92="","No follow-up date",IF(I92&lt;TODAY(),"Overdue",IF(I92=TODAY(),"Due today","Scheduled")))))</f>
        <v/>
      </c>
    </row>
    <row r="93">
      <c r="A93" s="14" t="n"/>
      <c r="B93" s="14" t="n"/>
      <c r="C93" s="7">
        <f>IF(B93="","",IFERROR(VLOOKUP(B93,Policies!$A$5:$I$104,2,FALSE),""))</f>
        <v/>
      </c>
      <c r="D93" s="7">
        <f>IF(B93="","",IFERROR(VLOOKUP(B93,Policies!$A$5:$I$104,9,FALSE),""))</f>
        <v/>
      </c>
      <c r="E93" s="15" t="n"/>
      <c r="F93" s="14" t="n"/>
      <c r="G93" s="14" t="n"/>
      <c r="H93" s="14" t="n"/>
      <c r="I93" s="15" t="n"/>
      <c r="J93" s="19" t="n"/>
      <c r="K93" s="7">
        <f>IF(A93="","",IF(OR(D93=Assumptions!$A$8,D93=Assumptions!$A$9),"No active follow-up",IF(I93="","No follow-up date",IF(I93&lt;TODAY(),"Overdue",IF(I93=TODAY(),"Due today","Scheduled")))))</f>
        <v/>
      </c>
    </row>
    <row r="94">
      <c r="A94" s="14" t="n"/>
      <c r="B94" s="14" t="n"/>
      <c r="C94" s="9">
        <f>IF(B94="","",IFERROR(VLOOKUP(B94,Policies!$A$5:$I$104,2,FALSE),""))</f>
        <v/>
      </c>
      <c r="D94" s="9">
        <f>IF(B94="","",IFERROR(VLOOKUP(B94,Policies!$A$5:$I$104,9,FALSE),""))</f>
        <v/>
      </c>
      <c r="E94" s="15" t="n"/>
      <c r="F94" s="14" t="n"/>
      <c r="G94" s="14" t="n"/>
      <c r="H94" s="14" t="n"/>
      <c r="I94" s="15" t="n"/>
      <c r="J94" s="19" t="n"/>
      <c r="K94" s="9">
        <f>IF(A94="","",IF(OR(D94=Assumptions!$A$8,D94=Assumptions!$A$9),"No active follow-up",IF(I94="","No follow-up date",IF(I94&lt;TODAY(),"Overdue",IF(I94=TODAY(),"Due today","Scheduled")))))</f>
        <v/>
      </c>
    </row>
    <row r="95">
      <c r="A95" s="14" t="n"/>
      <c r="B95" s="14" t="n"/>
      <c r="C95" s="7">
        <f>IF(B95="","",IFERROR(VLOOKUP(B95,Policies!$A$5:$I$104,2,FALSE),""))</f>
        <v/>
      </c>
      <c r="D95" s="7">
        <f>IF(B95="","",IFERROR(VLOOKUP(B95,Policies!$A$5:$I$104,9,FALSE),""))</f>
        <v/>
      </c>
      <c r="E95" s="15" t="n"/>
      <c r="F95" s="14" t="n"/>
      <c r="G95" s="14" t="n"/>
      <c r="H95" s="14" t="n"/>
      <c r="I95" s="15" t="n"/>
      <c r="J95" s="19" t="n"/>
      <c r="K95" s="7">
        <f>IF(A95="","",IF(OR(D95=Assumptions!$A$8,D95=Assumptions!$A$9),"No active follow-up",IF(I95="","No follow-up date",IF(I95&lt;TODAY(),"Overdue",IF(I95=TODAY(),"Due today","Scheduled")))))</f>
        <v/>
      </c>
    </row>
    <row r="96">
      <c r="A96" s="14" t="n"/>
      <c r="B96" s="14" t="n"/>
      <c r="C96" s="9">
        <f>IF(B96="","",IFERROR(VLOOKUP(B96,Policies!$A$5:$I$104,2,FALSE),""))</f>
        <v/>
      </c>
      <c r="D96" s="9">
        <f>IF(B96="","",IFERROR(VLOOKUP(B96,Policies!$A$5:$I$104,9,FALSE),""))</f>
        <v/>
      </c>
      <c r="E96" s="15" t="n"/>
      <c r="F96" s="14" t="n"/>
      <c r="G96" s="14" t="n"/>
      <c r="H96" s="14" t="n"/>
      <c r="I96" s="15" t="n"/>
      <c r="J96" s="19" t="n"/>
      <c r="K96" s="9">
        <f>IF(A96="","",IF(OR(D96=Assumptions!$A$8,D96=Assumptions!$A$9),"No active follow-up",IF(I96="","No follow-up date",IF(I96&lt;TODAY(),"Overdue",IF(I96=TODAY(),"Due today","Scheduled")))))</f>
        <v/>
      </c>
    </row>
    <row r="97">
      <c r="A97" s="14" t="n"/>
      <c r="B97" s="14" t="n"/>
      <c r="C97" s="7">
        <f>IF(B97="","",IFERROR(VLOOKUP(B97,Policies!$A$5:$I$104,2,FALSE),""))</f>
        <v/>
      </c>
      <c r="D97" s="7">
        <f>IF(B97="","",IFERROR(VLOOKUP(B97,Policies!$A$5:$I$104,9,FALSE),""))</f>
        <v/>
      </c>
      <c r="E97" s="15" t="n"/>
      <c r="F97" s="14" t="n"/>
      <c r="G97" s="14" t="n"/>
      <c r="H97" s="14" t="n"/>
      <c r="I97" s="15" t="n"/>
      <c r="J97" s="19" t="n"/>
      <c r="K97" s="7">
        <f>IF(A97="","",IF(OR(D97=Assumptions!$A$8,D97=Assumptions!$A$9),"No active follow-up",IF(I97="","No follow-up date",IF(I97&lt;TODAY(),"Overdue",IF(I97=TODAY(),"Due today","Scheduled")))))</f>
        <v/>
      </c>
    </row>
    <row r="98">
      <c r="A98" s="14" t="n"/>
      <c r="B98" s="14" t="n"/>
      <c r="C98" s="9">
        <f>IF(B98="","",IFERROR(VLOOKUP(B98,Policies!$A$5:$I$104,2,FALSE),""))</f>
        <v/>
      </c>
      <c r="D98" s="9">
        <f>IF(B98="","",IFERROR(VLOOKUP(B98,Policies!$A$5:$I$104,9,FALSE),""))</f>
        <v/>
      </c>
      <c r="E98" s="15" t="n"/>
      <c r="F98" s="14" t="n"/>
      <c r="G98" s="14" t="n"/>
      <c r="H98" s="14" t="n"/>
      <c r="I98" s="15" t="n"/>
      <c r="J98" s="19" t="n"/>
      <c r="K98" s="9">
        <f>IF(A98="","",IF(OR(D98=Assumptions!$A$8,D98=Assumptions!$A$9),"No active follow-up",IF(I98="","No follow-up date",IF(I98&lt;TODAY(),"Overdue",IF(I98=TODAY(),"Due today","Scheduled")))))</f>
        <v/>
      </c>
    </row>
    <row r="99">
      <c r="A99" s="14" t="n"/>
      <c r="B99" s="14" t="n"/>
      <c r="C99" s="7">
        <f>IF(B99="","",IFERROR(VLOOKUP(B99,Policies!$A$5:$I$104,2,FALSE),""))</f>
        <v/>
      </c>
      <c r="D99" s="7">
        <f>IF(B99="","",IFERROR(VLOOKUP(B99,Policies!$A$5:$I$104,9,FALSE),""))</f>
        <v/>
      </c>
      <c r="E99" s="15" t="n"/>
      <c r="F99" s="14" t="n"/>
      <c r="G99" s="14" t="n"/>
      <c r="H99" s="14" t="n"/>
      <c r="I99" s="15" t="n"/>
      <c r="J99" s="19" t="n"/>
      <c r="K99" s="7">
        <f>IF(A99="","",IF(OR(D99=Assumptions!$A$8,D99=Assumptions!$A$9),"No active follow-up",IF(I99="","No follow-up date",IF(I99&lt;TODAY(),"Overdue",IF(I99=TODAY(),"Due today","Scheduled")))))</f>
        <v/>
      </c>
    </row>
    <row r="100">
      <c r="A100" s="14" t="n"/>
      <c r="B100" s="14" t="n"/>
      <c r="C100" s="9">
        <f>IF(B100="","",IFERROR(VLOOKUP(B100,Policies!$A$5:$I$104,2,FALSE),""))</f>
        <v/>
      </c>
      <c r="D100" s="9">
        <f>IF(B100="","",IFERROR(VLOOKUP(B100,Policies!$A$5:$I$104,9,FALSE),""))</f>
        <v/>
      </c>
      <c r="E100" s="15" t="n"/>
      <c r="F100" s="14" t="n"/>
      <c r="G100" s="14" t="n"/>
      <c r="H100" s="14" t="n"/>
      <c r="I100" s="15" t="n"/>
      <c r="J100" s="19" t="n"/>
      <c r="K100" s="9">
        <f>IF(A100="","",IF(OR(D100=Assumptions!$A$8,D100=Assumptions!$A$9),"No active follow-up",IF(I100="","No follow-up date",IF(I100&lt;TODAY(),"Overdue",IF(I100=TODAY(),"Due today","Scheduled")))))</f>
        <v/>
      </c>
    </row>
    <row r="101">
      <c r="A101" s="14" t="n"/>
      <c r="B101" s="14" t="n"/>
      <c r="C101" s="7">
        <f>IF(B101="","",IFERROR(VLOOKUP(B101,Policies!$A$5:$I$104,2,FALSE),""))</f>
        <v/>
      </c>
      <c r="D101" s="7">
        <f>IF(B101="","",IFERROR(VLOOKUP(B101,Policies!$A$5:$I$104,9,FALSE),""))</f>
        <v/>
      </c>
      <c r="E101" s="15" t="n"/>
      <c r="F101" s="14" t="n"/>
      <c r="G101" s="14" t="n"/>
      <c r="H101" s="14" t="n"/>
      <c r="I101" s="15" t="n"/>
      <c r="J101" s="19" t="n"/>
      <c r="K101" s="7">
        <f>IF(A101="","",IF(OR(D101=Assumptions!$A$8,D101=Assumptions!$A$9),"No active follow-up",IF(I101="","No follow-up date",IF(I101&lt;TODAY(),"Overdue",IF(I101=TODAY(),"Due today","Scheduled")))))</f>
        <v/>
      </c>
    </row>
    <row r="102">
      <c r="A102" s="14" t="n"/>
      <c r="B102" s="14" t="n"/>
      <c r="C102" s="9">
        <f>IF(B102="","",IFERROR(VLOOKUP(B102,Policies!$A$5:$I$104,2,FALSE),""))</f>
        <v/>
      </c>
      <c r="D102" s="9">
        <f>IF(B102="","",IFERROR(VLOOKUP(B102,Policies!$A$5:$I$104,9,FALSE),""))</f>
        <v/>
      </c>
      <c r="E102" s="15" t="n"/>
      <c r="F102" s="14" t="n"/>
      <c r="G102" s="14" t="n"/>
      <c r="H102" s="14" t="n"/>
      <c r="I102" s="15" t="n"/>
      <c r="J102" s="19" t="n"/>
      <c r="K102" s="9">
        <f>IF(A102="","",IF(OR(D102=Assumptions!$A$8,D102=Assumptions!$A$9),"No active follow-up",IF(I102="","No follow-up date",IF(I102&lt;TODAY(),"Overdue",IF(I102=TODAY(),"Due today","Scheduled")))))</f>
        <v/>
      </c>
    </row>
    <row r="103">
      <c r="A103" s="14" t="n"/>
      <c r="B103" s="14" t="n"/>
      <c r="C103" s="7">
        <f>IF(B103="","",IFERROR(VLOOKUP(B103,Policies!$A$5:$I$104,2,FALSE),""))</f>
        <v/>
      </c>
      <c r="D103" s="7">
        <f>IF(B103="","",IFERROR(VLOOKUP(B103,Policies!$A$5:$I$104,9,FALSE),""))</f>
        <v/>
      </c>
      <c r="E103" s="15" t="n"/>
      <c r="F103" s="14" t="n"/>
      <c r="G103" s="14" t="n"/>
      <c r="H103" s="14" t="n"/>
      <c r="I103" s="15" t="n"/>
      <c r="J103" s="19" t="n"/>
      <c r="K103" s="7">
        <f>IF(A103="","",IF(OR(D103=Assumptions!$A$8,D103=Assumptions!$A$9),"No active follow-up",IF(I103="","No follow-up date",IF(I103&lt;TODAY(),"Overdue",IF(I103=TODAY(),"Due today","Scheduled")))))</f>
        <v/>
      </c>
    </row>
    <row r="104">
      <c r="A104" s="14" t="n"/>
      <c r="B104" s="14" t="n"/>
      <c r="C104" s="9">
        <f>IF(B104="","",IFERROR(VLOOKUP(B104,Policies!$A$5:$I$104,2,FALSE),""))</f>
        <v/>
      </c>
      <c r="D104" s="9">
        <f>IF(B104="","",IFERROR(VLOOKUP(B104,Policies!$A$5:$I$104,9,FALSE),""))</f>
        <v/>
      </c>
      <c r="E104" s="15" t="n"/>
      <c r="F104" s="14" t="n"/>
      <c r="G104" s="14" t="n"/>
      <c r="H104" s="14" t="n"/>
      <c r="I104" s="15" t="n"/>
      <c r="J104" s="19" t="n"/>
      <c r="K104" s="9">
        <f>IF(A104="","",IF(OR(D104=Assumptions!$A$8,D104=Assumptions!$A$9),"No active follow-up",IF(I104="","No follow-up date",IF(I104&lt;TODAY(),"Overdue",IF(I104=TODAY(),"Due today","Scheduled")))))</f>
        <v/>
      </c>
    </row>
  </sheetData>
  <autoFilter ref="A4:K104"/>
  <mergeCells count="1">
    <mergeCell ref="A1:K1"/>
  </mergeCells>
  <conditionalFormatting sqref="A5:A104">
    <cfRule type="expression" priority="1" dxfId="0">
      <formula>AND($A5&lt;&gt;"",COUNTIF($A$5:$A$104,$A5)&gt;1)</formula>
    </cfRule>
  </conditionalFormatting>
  <conditionalFormatting sqref="K5:K104">
    <cfRule type="expression" priority="2" dxfId="0">
      <formula>OR($K5="Overdue",$K5="Due today",$K5="No follow-up date")</formula>
    </cfRule>
    <cfRule type="expression" priority="3" dxfId="1">
      <formula>OR($K5="Scheduled",$K5="No active follow-up")</formula>
    </cfRule>
  </conditionalFormatting>
  <dataValidations count="6">
    <dataValidation sqref="B5:B104" showDropDown="0" showInputMessage="0" showErrorMessage="1" allowBlank="0" errorTitle="Invalid policy reference" error="Select a policy reference already entered on the Policies sheet." type="list">
      <formula1>INDIRECT("Policies!$A$5:$A$104")</formula1>
    </dataValidation>
    <dataValidation sqref="F5:F104" showDropDown="0" showInputMessage="0" showErrorMessage="1" allowBlank="0" errorTitle="Invalid outreach method" error="Select a method from the editable Assumptions list." type="list">
      <formula1>INDIRECT("Assumptions!$E$5:$E$8")</formula1>
    </dataValidation>
    <dataValidation sqref="G5:G104" showDropDown="0" showInputMessage="0" showErrorMessage="1" allowBlank="0" errorTitle="Invalid owner" error="Select an owner from the editable Assumptions list." type="list">
      <formula1>INDIRECT("Assumptions!$J$5:$J$7")</formula1>
    </dataValidation>
    <dataValidation sqref="H5:H104" showDropDown="0" showInputMessage="0" showErrorMessage="1" allowBlank="0" errorTitle="Invalid outreach outcome" error="Select an outcome from the editable Assumptions list." type="list">
      <formula1>INDIRECT("Assumptions!$L$5:$L$10")</formula1>
    </dataValidation>
    <dataValidation sqref="E5:E104" showDropDown="0" showInputMessage="0" showErrorMessage="1" allowBlank="0" errorTitle="Invalid outreach date" error="Enter a completed outreach date that is not in the future." type="date" operator="between">
      <formula1>DATE(2016,9,13)</formula1>
      <formula2>TODAY()</formula2>
    </dataValidation>
    <dataValidation sqref="I5:I104" showDropDown="0" showInputMessage="0" showErrorMessage="1" allowBlank="0" errorTitle="Invalid follow-up date" error="Enter a valid follow-up date within the allowed administrative range." type="date" operator="between">
      <formula1>DATE(2016,9,13)</formula1>
      <formula2>DATE(2036,9,8)</formula2>
    </dataValidation>
  </dataValidations>
  <pageMargins left="0.75" right="0.75" top="1" bottom="1" header="0.5" footer="0.5"/>
  <pageSetup orientation="landscape" fitToHeight="0" fitToWidth="1"/>
  <headerFooter>
    <oddHeader/>
    <oddFooter>&amp;CAdministrative tracker — verify all actions with source records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5472F"/>
    <outlinePr summaryBelow="1" summaryRight="1"/>
    <pageSetUpPr fitToPage="1"/>
  </sheetPr>
  <dimension ref="A1:M1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3" customWidth="1" min="2" max="2"/>
    <col width="27" customWidth="1" min="3" max="3"/>
    <col width="3" customWidth="1" min="4" max="4"/>
    <col width="19" customWidth="1" min="5" max="5"/>
    <col width="3" customWidth="1" min="6" max="6"/>
    <col width="31" customWidth="1" min="7" max="7"/>
    <col width="48" customWidth="1" min="8" max="8"/>
    <col width="3" customWidth="1" min="9" max="9"/>
    <col width="20" customWidth="1" min="10" max="10"/>
    <col width="3" customWidth="1" min="11" max="11"/>
    <col width="28" customWidth="1" min="12" max="12"/>
    <col width="3" customWidth="1" min="13" max="13"/>
  </cols>
  <sheetData>
    <row r="1" ht="28" customHeight="1">
      <c r="A1" s="1" t="inlineStr">
        <is>
          <t>Assumptions and Editable Lists</t>
        </is>
      </c>
    </row>
    <row r="2" ht="28" customHeight="1">
      <c r="A2" s="2" t="inlineStr">
        <is>
          <t>Yellow cells are editable. Dropdown choices and review windows are administrative assumptions and should be reviewed before use.</t>
        </is>
      </c>
    </row>
    <row r="3"/>
    <row r="4" ht="28" customHeight="1">
      <c r="A4" s="13" t="inlineStr">
        <is>
          <t>Policy Status</t>
        </is>
      </c>
      <c r="C4" s="13" t="inlineStr">
        <is>
          <t>Policy Type</t>
        </is>
      </c>
      <c r="E4" s="13" t="inlineStr">
        <is>
          <t>Outreach Method</t>
        </is>
      </c>
      <c r="G4" s="13" t="inlineStr">
        <is>
          <t>Setting</t>
        </is>
      </c>
      <c r="H4" s="13" t="inlineStr">
        <is>
          <t>Value</t>
        </is>
      </c>
      <c r="J4" s="13" t="inlineStr">
        <is>
          <t>Owner</t>
        </is>
      </c>
      <c r="L4" s="13" t="inlineStr">
        <is>
          <t>Outreach Outcome</t>
        </is>
      </c>
    </row>
    <row r="5">
      <c r="A5" s="14" t="inlineStr">
        <is>
          <t>Active</t>
        </is>
      </c>
      <c r="C5" s="14" t="inlineStr">
        <is>
          <t>Personal Auto</t>
        </is>
      </c>
      <c r="E5" s="14" t="inlineStr">
        <is>
          <t>Phone</t>
        </is>
      </c>
      <c r="G5" s="7" t="inlineStr">
        <is>
          <t>Near-term review horizon (days)</t>
        </is>
      </c>
      <c r="H5" s="22" t="n">
        <v>30</v>
      </c>
      <c r="J5" s="14" t="inlineStr">
        <is>
          <t>Avery Example</t>
        </is>
      </c>
      <c r="L5" s="14" t="inlineStr">
        <is>
          <t>Left Message</t>
        </is>
      </c>
    </row>
    <row r="6">
      <c r="A6" s="14" t="inlineStr">
        <is>
          <t>Pending Cancellation</t>
        </is>
      </c>
      <c r="C6" s="14" t="inlineStr">
        <is>
          <t>Homeowners</t>
        </is>
      </c>
      <c r="E6" s="14" t="inlineStr">
        <is>
          <t>Email</t>
        </is>
      </c>
      <c r="G6" s="9" t="inlineStr">
        <is>
          <t>Stale outreach threshold (days)</t>
        </is>
      </c>
      <c r="H6" s="22" t="n">
        <v>7</v>
      </c>
      <c r="J6" s="14" t="inlineStr">
        <is>
          <t>Jordan Sample</t>
        </is>
      </c>
      <c r="L6" s="14" t="inlineStr">
        <is>
          <t>Spoke - Follow-Up Needed</t>
        </is>
      </c>
    </row>
    <row r="7">
      <c r="A7" s="14" t="inlineStr">
        <is>
          <t>Reinstatement Review</t>
        </is>
      </c>
      <c r="C7" s="14" t="inlineStr">
        <is>
          <t>Renters</t>
        </is>
      </c>
      <c r="E7" s="14" t="inlineStr">
        <is>
          <t>Postal Mail</t>
        </is>
      </c>
      <c r="J7" s="14" t="inlineStr">
        <is>
          <t>Morgan Fiction</t>
        </is>
      </c>
      <c r="L7" s="14" t="inlineStr">
        <is>
          <t>Documents Requested</t>
        </is>
      </c>
    </row>
    <row r="8" ht="34" customHeight="1">
      <c r="A8" s="14" t="inlineStr">
        <is>
          <t>Lapsed</t>
        </is>
      </c>
      <c r="C8" s="14" t="inlineStr">
        <is>
          <t>Small Commercial Package</t>
        </is>
      </c>
      <c r="E8" s="14" t="inlineStr">
        <is>
          <t>Other</t>
        </is>
      </c>
      <c r="G8" s="7" t="inlineStr">
        <is>
          <t>Log order note</t>
        </is>
      </c>
      <c r="H8" s="7" t="inlineStr">
        <is>
          <t>Add newer outreach entries below older entries for each policy.</t>
        </is>
      </c>
      <c r="L8" s="14" t="inlineStr">
        <is>
          <t>Client Declined</t>
        </is>
      </c>
    </row>
    <row r="9">
      <c r="A9" s="14" t="inlineStr">
        <is>
          <t>Closed</t>
        </is>
      </c>
      <c r="C9" s="14" t="inlineStr">
        <is>
          <t>General Liability</t>
        </is>
      </c>
      <c r="L9" s="14" t="inlineStr">
        <is>
          <t>No Response</t>
        </is>
      </c>
    </row>
    <row r="10">
      <c r="C10" s="14" t="inlineStr">
        <is>
          <t>Umbrella</t>
        </is>
      </c>
      <c r="L10" s="14" t="inlineStr">
        <is>
          <t>Resolved</t>
        </is>
      </c>
    </row>
  </sheetData>
  <mergeCells count="1">
    <mergeCell ref="A1:M1"/>
  </mergeCells>
  <dataValidations count="1">
    <dataValidation sqref="H5:H6" showDropDown="0" showInputMessage="1" showErrorMessage="1" allowBlank="0" errorTitle="Invalid day setting" error="Enter a whole number from 1 through 365 days." promptTitle="Editable day setting" prompt="Enter the number of calendar days used by tracker formulas." type="whole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  <headerFooter>
    <oddHeader/>
    <oddFooter>&amp;CAdministrative tracker — verify all actions with source records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Template</dc:creator>
  <dc:title xmlns:dc="http://purl.org/dc/elements/1.1/">Insurance Lapse Prevention Tracker</dc:title>
  <dc:description xmlns:dc="http://purl.org/dc/elements/1.1/">Administrative tracker using clearly fictional examples. No carrier, CRM, payment, or messaging connectivity is included.</dc:description>
  <dc:subject xmlns:dc="http://purl.org/dc/elements/1.1/">Administrative policy lapse prevention and outreach tracking</dc:subject>
  <dcterms:created xmlns:dcterms="http://purl.org/dc/terms/" xmlns:xsi="http://www.w3.org/2001/XMLSchema-instance" xsi:type="dcterms:W3CDTF">2026-09-11T01:19:04Z</dcterms:created>
  <dcterms:modified xmlns:dcterms="http://purl.org/dc/terms/" xmlns:xsi="http://www.w3.org/2001/XMLSchema-instance" xsi:type="dcterms:W3CDTF">2026-09-11T01:19:05+00:00Z</dcterms:modified>
</cp:coreProperties>
</file>