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'Leads'!$A$4:$M$104</definedName>
    <definedName name="_xlnm._FilterDatabase" localSheetId="2" hidden="1">'Assumptions'!$A$8:$B$13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5">
    <numFmt numFmtId="164" formatCode="0.00 &quot;hours&quot;"/>
    <numFmt numFmtId="165" formatCode="0.0%"/>
    <numFmt numFmtId="166" formatCode="mm/dd/yyyy h:mm AM/PM"/>
    <numFmt numFmtId="167" formatCode="mm/dd/yyyy"/>
    <numFmt numFmtId="168" formatCode="0 &quot;hours&quot;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color rgb="0052656F"/>
      <sz val="9"/>
    </font>
    <font>
      <name val="Calibri"/>
      <b val="1"/>
      <color rgb="0023343D"/>
      <sz val="10"/>
    </font>
    <font>
      <name val="Calibri"/>
      <color rgb="0023343D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73B57"/>
      </patternFill>
    </fill>
    <fill>
      <patternFill patternType="solid">
        <fgColor rgb="00F3F7F8"/>
      </patternFill>
    </fill>
    <fill>
      <patternFill patternType="solid">
        <fgColor rgb="00FFF1D9"/>
      </patternFill>
    </fill>
    <fill>
      <patternFill patternType="solid">
        <fgColor rgb="00FFFFFF"/>
      </patternFill>
    </fill>
    <fill>
      <patternFill patternType="solid">
        <fgColor rgb="00E56A2A"/>
      </patternFill>
    </fill>
  </fills>
  <borders count="6">
    <border>
      <left/>
      <right/>
      <top/>
      <bottom/>
      <diagonal/>
    </border>
    <border>
      <left style="thin">
        <color rgb="00C8D6DC"/>
      </left>
      <right style="thin">
        <color rgb="00C8D6DC"/>
      </right>
      <top style="thin">
        <color rgb="00C8D6DC"/>
      </top>
      <bottom style="thin">
        <color rgb="00C8D6DC"/>
      </bottom>
    </border>
    <border>
      <left/>
      <right/>
      <top style="thin">
        <color rgb="00C8D6DC"/>
      </top>
      <bottom/>
      <diagonal/>
    </border>
    <border>
      <left/>
      <right style="thin">
        <color rgb="00C8D6DC"/>
      </right>
      <top style="thin">
        <color rgb="00C8D6DC"/>
      </top>
      <bottom/>
      <diagonal/>
    </border>
    <border>
      <left/>
      <right/>
      <top style="thin">
        <color rgb="00C8D6DC"/>
      </top>
      <bottom style="thin">
        <color rgb="00C8D6DC"/>
      </bottom>
      <diagonal/>
    </border>
    <border>
      <left/>
      <right style="thin">
        <color rgb="00C8D6DC"/>
      </right>
      <top style="thin">
        <color rgb="00C8D6DC"/>
      </top>
      <bottom style="thin">
        <color rgb="00C8D6DC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center" vertical="center"/>
    </xf>
    <xf numFmtId="0" fontId="5" fillId="2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0" fontId="3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left" vertical="top" wrapText="1"/>
    </xf>
    <xf numFmtId="0" fontId="4" fillId="4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top" wrapText="1"/>
    </xf>
    <xf numFmtId="167" fontId="4" fillId="4" borderId="1" applyAlignment="1" pivotButton="0" quotePrefix="0" xfId="0">
      <alignment horizontal="center" vertical="center"/>
    </xf>
    <xf numFmtId="168" fontId="4" fillId="4" borderId="1" applyAlignment="1" pivotButton="0" quotePrefix="0" xfId="0">
      <alignment horizontal="center" vertical="center"/>
    </xf>
    <xf numFmtId="164" fontId="4" fillId="4" borderId="1" applyAlignment="1" pivotButton="0" quotePrefix="0" xfId="0">
      <alignment horizontal="right" vertical="center"/>
    </xf>
    <xf numFmtId="0" fontId="0" fillId="0" borderId="4" pivotButton="0" quotePrefix="0" xfId="0"/>
    <xf numFmtId="0" fontId="0" fillId="0" borderId="5" pivotButton="0" quotePrefix="0" xfId="0"/>
    <xf numFmtId="164" fontId="4" fillId="5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4" fontId="4" fillId="3" borderId="1" applyAlignment="1" pivotButton="0" quotePrefix="0" xfId="0">
      <alignment horizontal="right" vertical="center"/>
    </xf>
    <xf numFmtId="165" fontId="4" fillId="3" borderId="1" applyAlignment="1" pivotButton="0" quotePrefix="0" xfId="0">
      <alignment horizontal="right" vertical="center"/>
    </xf>
    <xf numFmtId="164" fontId="4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5472F"/>
        </patternFill>
      </fill>
    </dxf>
    <dxf>
      <font>
        <name val="Calibri"/>
        <b val="1"/>
        <color rgb="00FFFFFF"/>
        <sz val="10"/>
      </font>
      <fill>
        <patternFill patternType="solid">
          <fgColor rgb="000F7B7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Leads by Source</a:t>
            </a:r>
          </a:p>
        </rich>
      </tx>
    </title>
    <plotArea>
      <barChart>
        <barDir val="bar"/>
        <grouping val="clustered"/>
        <varyColors val="0"/>
        <ser>
          <idx val="0"/>
          <order val="0"/>
          <tx>
            <strRef>
              <f>'Summary'!E3</f>
            </strRef>
          </tx>
          <spPr>
            <a:solidFill xmlns:a="http://schemas.openxmlformats.org/drawingml/2006/main">
              <a:srgbClr val="0F7B78"/>
            </a:solidFill>
            <a:ln xmlns:a="http://schemas.openxmlformats.org/drawingml/2006/main">
              <a:solidFill>
                <a:srgbClr val="0F7B78"/>
              </a:solidFill>
              <a:prstDash val="solid"/>
            </a:ln>
          </spPr>
          <cat>
            <numRef>
              <f>'Summary'!$D$4:$D$8</f>
            </numRef>
          </cat>
          <val>
            <numRef>
              <f>'Summary'!$E$4:$E$8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Leads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Source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3096000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3" customWidth="1" min="3" max="3"/>
    <col width="22" customWidth="1" min="4" max="4"/>
    <col width="12" customWidth="1" min="5" max="5"/>
    <col width="14" customWidth="1" min="6" max="6"/>
    <col width="18" customWidth="1" min="7" max="7"/>
    <col width="18" customWidth="1" min="8" max="8"/>
  </cols>
  <sheetData>
    <row r="1" ht="28" customHeight="1">
      <c r="A1" s="1" t="inlineStr">
        <is>
          <t>Insurance Lead Response Time Tracker — Summary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ht="23" customHeight="1">
      <c r="A3" s="2" t="inlineStr">
        <is>
          <t>Indicator</t>
        </is>
      </c>
      <c r="B3" s="2" t="inlineStr">
        <is>
          <t>Calculated Value</t>
        </is>
      </c>
      <c r="D3" s="3" t="inlineStr">
        <is>
          <t>Inquiry Source</t>
        </is>
      </c>
      <c r="E3" s="3" t="inlineStr">
        <is>
          <t>Leads</t>
        </is>
      </c>
      <c r="F3" s="3" t="inlineStr">
        <is>
          <t>Responded</t>
        </is>
      </c>
      <c r="G3" s="3" t="inlineStr">
        <is>
          <t>Average Hours</t>
        </is>
      </c>
      <c r="H3" s="3" t="inlineStr">
        <is>
          <t>On-Target Rate</t>
        </is>
      </c>
    </row>
    <row r="4" ht="23" customHeight="1">
      <c r="A4" s="4" t="inlineStr">
        <is>
          <t>Total leads</t>
        </is>
      </c>
      <c r="B4" s="5">
        <f>COUNTIF(Leads!$A$5:$A$104,"&lt;&gt;")</f>
        <v/>
      </c>
      <c r="D4" s="6">
        <f>Assumptions!A9</f>
        <v/>
      </c>
      <c r="E4" s="5">
        <f>IF(D4="","",COUNTIF(Leads!$D$5:$D$104,D4))</f>
        <v/>
      </c>
      <c r="F4" s="5">
        <f>IF(D4="","",COUNTIFS(Leads!$D$5:$D$104,D4,Leads!$G$5:$G$104,"&lt;&gt;"))</f>
        <v/>
      </c>
      <c r="G4" s="29">
        <f>IF(D4="","",IFERROR(AVERAGEIF(Leads!$D$5:$D$104,D4,Leads!$J$5:$J$104),""))</f>
        <v/>
      </c>
      <c r="H4" s="30">
        <f>IF(D4="","",IFERROR(COUNTIFS(Leads!$D$5:$D$104,D4,Leads!$L$5:$L$104,"Yes")/(COUNTIFS(Leads!$D$5:$D$104,D4,Leads!$L$5:$L$104,"Yes")+COUNTIFS(Leads!$D$5:$D$104,D4,Leads!$L$5:$L$104,"No")),""))</f>
        <v/>
      </c>
    </row>
    <row r="5" ht="23" customHeight="1">
      <c r="A5" s="9" t="inlineStr">
        <is>
          <t>Responded leads</t>
        </is>
      </c>
      <c r="B5" s="10">
        <f>COUNTIFS(Leads!$A$5:$A$104,"&lt;&gt;",Leads!$G$5:$G$104,"&lt;&gt;")</f>
        <v/>
      </c>
      <c r="D5" s="11">
        <f>Assumptions!A10</f>
        <v/>
      </c>
      <c r="E5" s="10">
        <f>IF(D5="","",COUNTIF(Leads!$D$5:$D$104,D5))</f>
        <v/>
      </c>
      <c r="F5" s="10">
        <f>IF(D5="","",COUNTIFS(Leads!$D$5:$D$104,D5,Leads!$G$5:$G$104,"&lt;&gt;"))</f>
        <v/>
      </c>
      <c r="G5" s="31">
        <f>IF(D5="","",IFERROR(AVERAGEIF(Leads!$D$5:$D$104,D5,Leads!$J$5:$J$104),""))</f>
        <v/>
      </c>
      <c r="H5" s="32">
        <f>IF(D5="","",IFERROR(COUNTIFS(Leads!$D$5:$D$104,D5,Leads!$L$5:$L$104,"Yes")/(COUNTIFS(Leads!$D$5:$D$104,D5,Leads!$L$5:$L$104,"Yes")+COUNTIFS(Leads!$D$5:$D$104,D5,Leads!$L$5:$L$104,"No")),""))</f>
        <v/>
      </c>
    </row>
    <row r="6" ht="23" customHeight="1">
      <c r="A6" s="4" t="inlineStr">
        <is>
          <t>Pending leads</t>
        </is>
      </c>
      <c r="B6" s="5">
        <f>COUNTIFS(Leads!$A$5:$A$104,"&lt;&gt;",Leads!$G$5:$G$104,"")</f>
        <v/>
      </c>
      <c r="D6" s="6">
        <f>Assumptions!A11</f>
        <v/>
      </c>
      <c r="E6" s="5">
        <f>IF(D6="","",COUNTIF(Leads!$D$5:$D$104,D6))</f>
        <v/>
      </c>
      <c r="F6" s="5">
        <f>IF(D6="","",COUNTIFS(Leads!$D$5:$D$104,D6,Leads!$G$5:$G$104,"&lt;&gt;"))</f>
        <v/>
      </c>
      <c r="G6" s="29">
        <f>IF(D6="","",IFERROR(AVERAGEIF(Leads!$D$5:$D$104,D6,Leads!$J$5:$J$104),""))</f>
        <v/>
      </c>
      <c r="H6" s="30">
        <f>IF(D6="","",IFERROR(COUNTIFS(Leads!$D$5:$D$104,D6,Leads!$L$5:$L$104,"Yes")/(COUNTIFS(Leads!$D$5:$D$104,D6,Leads!$L$5:$L$104,"Yes")+COUNTIFS(Leads!$D$5:$D$104,D6,Leads!$L$5:$L$104,"No")),""))</f>
        <v/>
      </c>
    </row>
    <row r="7" ht="23" customHeight="1">
      <c r="A7" s="9" t="inlineStr">
        <is>
          <t>Average valid response hours</t>
        </is>
      </c>
      <c r="B7" s="31">
        <f>IFERROR(AVERAGEIF(Leads!$J$5:$J$104,"&gt;=0",Leads!$J$5:$J$104),"")</f>
        <v/>
      </c>
      <c r="D7" s="11">
        <f>Assumptions!A12</f>
        <v/>
      </c>
      <c r="E7" s="10">
        <f>IF(D7="","",COUNTIF(Leads!$D$5:$D$104,D7))</f>
        <v/>
      </c>
      <c r="F7" s="10">
        <f>IF(D7="","",COUNTIFS(Leads!$D$5:$D$104,D7,Leads!$G$5:$G$104,"&lt;&gt;"))</f>
        <v/>
      </c>
      <c r="G7" s="31">
        <f>IF(D7="","",IFERROR(AVERAGEIF(Leads!$D$5:$D$104,D7,Leads!$J$5:$J$104),""))</f>
        <v/>
      </c>
      <c r="H7" s="32">
        <f>IF(D7="","",IFERROR(COUNTIFS(Leads!$D$5:$D$104,D7,Leads!$L$5:$L$104,"Yes")/(COUNTIFS(Leads!$D$5:$D$104,D7,Leads!$L$5:$L$104,"Yes")+COUNTIFS(Leads!$D$5:$D$104,D7,Leads!$L$5:$L$104,"No")),""))</f>
        <v/>
      </c>
    </row>
    <row r="8" ht="23" customHeight="1">
      <c r="A8" s="4" t="inlineStr">
        <is>
          <t>Valid timed responses</t>
        </is>
      </c>
      <c r="B8" s="5">
        <f>COUNTIF(Leads!$L$5:$L$104,"Yes")+COUNTIF(Leads!$L$5:$L$104,"No")</f>
        <v/>
      </c>
      <c r="D8" s="6">
        <f>Assumptions!A13</f>
        <v/>
      </c>
      <c r="E8" s="5">
        <f>IF(D8="","",COUNTIF(Leads!$D$5:$D$104,D8))</f>
        <v/>
      </c>
      <c r="F8" s="5">
        <f>IF(D8="","",COUNTIFS(Leads!$D$5:$D$104,D8,Leads!$G$5:$G$104,"&lt;&gt;"))</f>
        <v/>
      </c>
      <c r="G8" s="29">
        <f>IF(D8="","",IFERROR(AVERAGEIF(Leads!$D$5:$D$104,D8,Leads!$J$5:$J$104),""))</f>
        <v/>
      </c>
      <c r="H8" s="30">
        <f>IF(D8="","",IFERROR(COUNTIFS(Leads!$D$5:$D$104,D8,Leads!$L$5:$L$104,"Yes")/(COUNTIFS(Leads!$D$5:$D$104,D8,Leads!$L$5:$L$104,"Yes")+COUNTIFS(Leads!$D$5:$D$104,D8,Leads!$L$5:$L$104,"No")),""))</f>
        <v/>
      </c>
    </row>
    <row r="9" ht="23" customHeight="1">
      <c r="A9" s="9" t="inlineStr">
        <is>
          <t>On-target responses</t>
        </is>
      </c>
      <c r="B9" s="10">
        <f>COUNTIF(Leads!$L$5:$L$104,"Yes")</f>
        <v/>
      </c>
    </row>
    <row r="10" ht="23" customHeight="1">
      <c r="A10" s="4" t="inlineStr">
        <is>
          <t>On-target rate</t>
        </is>
      </c>
      <c r="B10" s="30">
        <f>IFERROR(B9/B8,"")</f>
        <v/>
      </c>
    </row>
    <row r="11" ht="23" customHeight="1">
      <c r="A11" s="9" t="inlineStr">
        <is>
          <t>Items needing review</t>
        </is>
      </c>
      <c r="B11" s="10">
        <f>COUNTIF(Leads!$M$5:$M$104,"Check*")+COUNTIF(Leads!$M$5:$M$104,"Enter*")+COUNTIF(Leads!$M$5:$M$104,"Review*")+COUNTIF(Leads!$M$5:$M$104,"Pending past target")</f>
        <v/>
      </c>
    </row>
    <row r="12" ht="23" customHeight="1">
      <c r="A12" s="4" t="inlineStr">
        <is>
          <t>Reporting cutoff</t>
        </is>
      </c>
      <c r="B12" s="14">
        <f>Assumptions!$B$3</f>
        <v/>
      </c>
    </row>
  </sheetData>
  <mergeCells count="1">
    <mergeCell ref="A1:H1"/>
  </mergeCells>
  <conditionalFormatting sqref="B11">
    <cfRule type="expression" priority="1" dxfId="0">
      <formula>$B$11&gt;0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1" customWidth="1" min="2" max="2"/>
    <col width="29" customWidth="1" min="3" max="3"/>
    <col width="20" customWidth="1" min="4" max="4"/>
    <col width="20" customWidth="1" min="5" max="5"/>
    <col width="21" customWidth="1" min="6" max="6"/>
    <col width="23" customWidth="1" min="7" max="7"/>
    <col width="16" customWidth="1" min="8" max="8"/>
    <col width="42" customWidth="1" min="9" max="9"/>
    <col width="17" customWidth="1" min="10" max="10"/>
    <col width="15" customWidth="1" min="11" max="11"/>
    <col width="15" customWidth="1" min="12" max="12"/>
    <col width="24" customWidth="1" min="13" max="13"/>
  </cols>
  <sheetData>
    <row r="1" ht="28" customHeight="1">
      <c r="A1" s="1" t="inlineStr">
        <is>
          <t>Insurance Lead Response Time Tracker — Lead Records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7" t="n"/>
      <c r="K1" s="27" t="n"/>
      <c r="L1" s="27" t="n"/>
      <c r="M1" s="28" t="n"/>
    </row>
    <row r="2" ht="26" customHeight="1">
      <c r="A2" s="15" t="inlineStr">
        <is>
          <t>Enter inquiry and first-response timestamps in yellow cells. Review alerts are prompts for human follow-up.</t>
        </is>
      </c>
    </row>
    <row r="3"/>
    <row r="4">
      <c r="A4" s="3" t="inlineStr">
        <is>
          <t>Lead ID</t>
        </is>
      </c>
      <c r="B4" s="3" t="inlineStr">
        <is>
          <t>Inquiry Date/Time</t>
        </is>
      </c>
      <c r="C4" s="3" t="inlineStr">
        <is>
          <t>Prospect Alias</t>
        </is>
      </c>
      <c r="D4" s="3" t="inlineStr">
        <is>
          <t>Inquiry Source</t>
        </is>
      </c>
      <c r="E4" s="3" t="inlineStr">
        <is>
          <t>Line of Business</t>
        </is>
      </c>
      <c r="F4" s="3" t="inlineStr">
        <is>
          <t>Assigned Owner</t>
        </is>
      </c>
      <c r="G4" s="3" t="inlineStr">
        <is>
          <t>First Response Date/Time</t>
        </is>
      </c>
      <c r="H4" s="3" t="inlineStr">
        <is>
          <t>Lead Status</t>
        </is>
      </c>
      <c r="I4" s="3" t="inlineStr">
        <is>
          <t>Notes</t>
        </is>
      </c>
      <c r="J4" s="3" t="inlineStr">
        <is>
          <t>Response Hours</t>
        </is>
      </c>
      <c r="K4" s="3" t="inlineStr">
        <is>
          <t>Target Hours</t>
        </is>
      </c>
      <c r="L4" s="3" t="inlineStr">
        <is>
          <t>Target Met?</t>
        </is>
      </c>
      <c r="M4" s="3" t="inlineStr">
        <is>
          <t>Review Alert</t>
        </is>
      </c>
    </row>
    <row r="5" ht="31" customHeight="1">
      <c r="A5" s="16" t="inlineStr">
        <is>
          <t>FX-LD-001</t>
        </is>
      </c>
      <c r="B5" s="17" t="n">
        <v>46266.375</v>
      </c>
      <c r="C5" s="18" t="inlineStr">
        <is>
          <t>Fictional Alder Household</t>
        </is>
      </c>
      <c r="D5" s="19" t="inlineStr">
        <is>
          <t>Website Form</t>
        </is>
      </c>
      <c r="E5" s="19" t="inlineStr">
        <is>
          <t>Homeowners</t>
        </is>
      </c>
      <c r="F5" s="19" t="inlineStr">
        <is>
          <t>Casey Example</t>
        </is>
      </c>
      <c r="G5" s="17" t="n">
        <v>46266.39583333334</v>
      </c>
      <c r="H5" s="19" t="inlineStr">
        <is>
          <t>Contacted</t>
        </is>
      </c>
      <c r="I5" s="18" t="inlineStr">
        <is>
          <t>Fictional demonstration inquiry.</t>
        </is>
      </c>
      <c r="J5" s="31">
        <f>IF(OR(B5="",G5=""),"",IF(OR(G5&lt;B5,G5&gt;Assumptions!$B$3),"",ROUND((G5-B5)*24,2)))</f>
        <v/>
      </c>
      <c r="K5" s="31">
        <f>IF(D5="","",IFERROR(VLOOKUP(D5,Assumptions!$A$9:$B$13,2,FALSE),""))</f>
        <v/>
      </c>
      <c r="L5" s="20">
        <f>IF(A5="","",IF(B5="","Check dates",IF(G5="","Pending",IF(OR(G5&lt;B5,G5&gt;Assumptions!$B$3),"Check dates",IF(OR(J5="",K5=""),"Check target",IF(J5&lt;=K5,"Yes","No"))))))</f>
        <v/>
      </c>
      <c r="M5" s="21">
        <f>IF(A5="","",IF(B5="","Enter inquiry time",IF(B5&gt;Assumptions!$B$3,"Check inquiry time",IF(G5&lt;&gt;"",IF(OR(G5&lt;B5,G5&gt;Assumptions!$B$3),"Check response time",IF(K5="","Check target",IF(J5&gt;K5,"Review late response",""))),IF(K5="","Check target",IF((Assumptions!$B$3-B5)*24&gt;K5,"Pending past target","Pending"))))))</f>
        <v/>
      </c>
    </row>
    <row r="6" ht="31" customHeight="1">
      <c r="A6" s="16" t="inlineStr">
        <is>
          <t>FX-LD-002</t>
        </is>
      </c>
      <c r="B6" s="17" t="n">
        <v>46267.41666666666</v>
      </c>
      <c r="C6" s="18" t="inlineStr">
        <is>
          <t>Fictional Blue Kite Studio</t>
        </is>
      </c>
      <c r="D6" s="19" t="inlineStr">
        <is>
          <t>Phone Inquiry</t>
        </is>
      </c>
      <c r="E6" s="19" t="inlineStr">
        <is>
          <t>Small Business</t>
        </is>
      </c>
      <c r="F6" s="19" t="inlineStr">
        <is>
          <t>Jordan Sample</t>
        </is>
      </c>
      <c r="G6" s="17" t="n">
        <v>46267.43055555555</v>
      </c>
      <c r="H6" s="19" t="inlineStr">
        <is>
          <t>Quoting</t>
        </is>
      </c>
      <c r="I6" s="18" t="inlineStr">
        <is>
          <t>Fictional phone inquiry example.</t>
        </is>
      </c>
      <c r="J6" s="29">
        <f>IF(OR(B6="",G6=""),"",IF(OR(G6&lt;B6,G6&gt;Assumptions!$B$3),"",ROUND((G6-B6)*24,2)))</f>
        <v/>
      </c>
      <c r="K6" s="29">
        <f>IF(D6="","",IFERROR(VLOOKUP(D6,Assumptions!$A$9:$B$13,2,FALSE),""))</f>
        <v/>
      </c>
      <c r="L6" s="22">
        <f>IF(A6="","",IF(B6="","Check dates",IF(G6="","Pending",IF(OR(G6&lt;B6,G6&gt;Assumptions!$B$3),"Check dates",IF(OR(J6="",K6=""),"Check target",IF(J6&lt;=K6,"Yes","No"))))))</f>
        <v/>
      </c>
      <c r="M6" s="23">
        <f>IF(A6="","",IF(B6="","Enter inquiry time",IF(B6&gt;Assumptions!$B$3,"Check inquiry time",IF(G6&lt;&gt;"",IF(OR(G6&lt;B6,G6&gt;Assumptions!$B$3),"Check response time",IF(K6="","Check target",IF(J6&gt;K6,"Review late response",""))),IF(K6="","Check target",IF((Assumptions!$B$3-B6)*24&gt;K6,"Pending past target","Pending"))))))</f>
        <v/>
      </c>
    </row>
    <row r="7" ht="31" customHeight="1">
      <c r="A7" s="16" t="inlineStr">
        <is>
          <t>FX-LD-003</t>
        </is>
      </c>
      <c r="B7" s="17" t="n">
        <v>46268.33333333334</v>
      </c>
      <c r="C7" s="18" t="inlineStr">
        <is>
          <t>Fictional Cedar Household</t>
        </is>
      </c>
      <c r="D7" s="19" t="inlineStr">
        <is>
          <t>Referral</t>
        </is>
      </c>
      <c r="E7" s="19" t="inlineStr">
        <is>
          <t>Personal Auto</t>
        </is>
      </c>
      <c r="F7" s="19" t="inlineStr">
        <is>
          <t>Morgan Demo</t>
        </is>
      </c>
      <c r="G7" s="17" t="n">
        <v>46268.45833333334</v>
      </c>
      <c r="H7" s="19" t="inlineStr">
        <is>
          <t>Contacted</t>
        </is>
      </c>
      <c r="I7" s="18" t="inlineStr">
        <is>
          <t>Fictional referral example.</t>
        </is>
      </c>
      <c r="J7" s="31">
        <f>IF(OR(B7="",G7=""),"",IF(OR(G7&lt;B7,G7&gt;Assumptions!$B$3),"",ROUND((G7-B7)*24,2)))</f>
        <v/>
      </c>
      <c r="K7" s="31">
        <f>IF(D7="","",IFERROR(VLOOKUP(D7,Assumptions!$A$9:$B$13,2,FALSE),""))</f>
        <v/>
      </c>
      <c r="L7" s="20">
        <f>IF(A7="","",IF(B7="","Check dates",IF(G7="","Pending",IF(OR(G7&lt;B7,G7&gt;Assumptions!$B$3),"Check dates",IF(OR(J7="",K7=""),"Check target",IF(J7&lt;=K7,"Yes","No"))))))</f>
        <v/>
      </c>
      <c r="M7" s="21">
        <f>IF(A7="","",IF(B7="","Enter inquiry time",IF(B7&gt;Assumptions!$B$3,"Check inquiry time",IF(G7&lt;&gt;"",IF(OR(G7&lt;B7,G7&gt;Assumptions!$B$3),"Check response time",IF(K7="","Check target",IF(J7&gt;K7,"Review late response",""))),IF(K7="","Check target",IF((Assumptions!$B$3-B7)*24&gt;K7,"Pending past target","Pending"))))))</f>
        <v/>
      </c>
    </row>
    <row r="8" ht="31" customHeight="1">
      <c r="A8" s="16" t="inlineStr">
        <is>
          <t>FX-LD-004</t>
        </is>
      </c>
      <c r="B8" s="17" t="n">
        <v>46269.58333333334</v>
      </c>
      <c r="C8" s="18" t="inlineStr">
        <is>
          <t>Fictional Delta Pet Care</t>
        </is>
      </c>
      <c r="D8" s="19" t="inlineStr">
        <is>
          <t>Walk-In</t>
        </is>
      </c>
      <c r="E8" s="19" t="inlineStr">
        <is>
          <t>Small Business</t>
        </is>
      </c>
      <c r="F8" s="19" t="inlineStr">
        <is>
          <t>Riley Placeholder</t>
        </is>
      </c>
      <c r="G8" s="17" t="n">
        <v>46269.66666666666</v>
      </c>
      <c r="H8" s="19" t="inlineStr">
        <is>
          <t>Quoting</t>
        </is>
      </c>
      <c r="I8" s="18" t="inlineStr">
        <is>
          <t>Demonstrates a response beyond the target.</t>
        </is>
      </c>
      <c r="J8" s="29">
        <f>IF(OR(B8="",G8=""),"",IF(OR(G8&lt;B8,G8&gt;Assumptions!$B$3),"",ROUND((G8-B8)*24,2)))</f>
        <v/>
      </c>
      <c r="K8" s="29">
        <f>IF(D8="","",IFERROR(VLOOKUP(D8,Assumptions!$A$9:$B$13,2,FALSE),""))</f>
        <v/>
      </c>
      <c r="L8" s="22">
        <f>IF(A8="","",IF(B8="","Check dates",IF(G8="","Pending",IF(OR(G8&lt;B8,G8&gt;Assumptions!$B$3),"Check dates",IF(OR(J8="",K8=""),"Check target",IF(J8&lt;=K8,"Yes","No"))))))</f>
        <v/>
      </c>
      <c r="M8" s="23">
        <f>IF(A8="","",IF(B8="","Enter inquiry time",IF(B8&gt;Assumptions!$B$3,"Check inquiry time",IF(G8&lt;&gt;"",IF(OR(G8&lt;B8,G8&gt;Assumptions!$B$3),"Check response time",IF(K8="","Check target",IF(J8&gt;K8,"Review late response",""))),IF(K8="","Check target",IF((Assumptions!$B$3-B8)*24&gt;K8,"Pending past target","Pending"))))))</f>
        <v/>
      </c>
    </row>
    <row r="9" ht="31" customHeight="1">
      <c r="A9" s="16" t="inlineStr">
        <is>
          <t>FX-LD-005</t>
        </is>
      </c>
      <c r="B9" s="17" t="n">
        <v>46270.5</v>
      </c>
      <c r="C9" s="18" t="inlineStr">
        <is>
          <t>Fictional Ember Household</t>
        </is>
      </c>
      <c r="D9" s="19" t="inlineStr">
        <is>
          <t>Community Event</t>
        </is>
      </c>
      <c r="E9" s="19" t="inlineStr">
        <is>
          <t>Renters</t>
        </is>
      </c>
      <c r="F9" s="19" t="inlineStr">
        <is>
          <t>Casey Example</t>
        </is>
      </c>
      <c r="G9" s="17" t="n">
        <v>46271.75</v>
      </c>
      <c r="H9" s="19" t="inlineStr">
        <is>
          <t>Closed</t>
        </is>
      </c>
      <c r="I9" s="18" t="inlineStr">
        <is>
          <t>Fictional event inquiry example.</t>
        </is>
      </c>
      <c r="J9" s="31">
        <f>IF(OR(B9="",G9=""),"",IF(OR(G9&lt;B9,G9&gt;Assumptions!$B$3),"",ROUND((G9-B9)*24,2)))</f>
        <v/>
      </c>
      <c r="K9" s="31">
        <f>IF(D9="","",IFERROR(VLOOKUP(D9,Assumptions!$A$9:$B$13,2,FALSE),""))</f>
        <v/>
      </c>
      <c r="L9" s="20">
        <f>IF(A9="","",IF(B9="","Check dates",IF(G9="","Pending",IF(OR(G9&lt;B9,G9&gt;Assumptions!$B$3),"Check dates",IF(OR(J9="",K9=""),"Check target",IF(J9&lt;=K9,"Yes","No"))))))</f>
        <v/>
      </c>
      <c r="M9" s="21">
        <f>IF(A9="","",IF(B9="","Enter inquiry time",IF(B9&gt;Assumptions!$B$3,"Check inquiry time",IF(G9&lt;&gt;"",IF(OR(G9&lt;B9,G9&gt;Assumptions!$B$3),"Check response time",IF(K9="","Check target",IF(J9&gt;K9,"Review late response",""))),IF(K9="","Check target",IF((Assumptions!$B$3-B9)*24&gt;K9,"Pending past target","Pending"))))))</f>
        <v/>
      </c>
    </row>
    <row r="10" ht="31" customHeight="1">
      <c r="A10" s="16" t="inlineStr">
        <is>
          <t>FX-LD-006</t>
        </is>
      </c>
      <c r="B10" s="17" t="n">
        <v>46273.66666666666</v>
      </c>
      <c r="C10" s="18" t="inlineStr">
        <is>
          <t>Fictional Foxtail Workshop</t>
        </is>
      </c>
      <c r="D10" s="19" t="inlineStr">
        <is>
          <t>Website Form</t>
        </is>
      </c>
      <c r="E10" s="19" t="inlineStr">
        <is>
          <t>Small Business</t>
        </is>
      </c>
      <c r="F10" s="19" t="inlineStr">
        <is>
          <t>Jordan Sample</t>
        </is>
      </c>
      <c r="G10" s="17" t="n">
        <v>46273.70833333334</v>
      </c>
      <c r="H10" s="19" t="inlineStr">
        <is>
          <t>Contacted</t>
        </is>
      </c>
      <c r="I10" s="18" t="inlineStr">
        <is>
          <t>Boundary example: response equals target.</t>
        </is>
      </c>
      <c r="J10" s="29">
        <f>IF(OR(B10="",G10=""),"",IF(OR(G10&lt;B10,G10&gt;Assumptions!$B$3),"",ROUND((G10-B10)*24,2)))</f>
        <v/>
      </c>
      <c r="K10" s="29">
        <f>IF(D10="","",IFERROR(VLOOKUP(D10,Assumptions!$A$9:$B$13,2,FALSE),""))</f>
        <v/>
      </c>
      <c r="L10" s="22">
        <f>IF(A10="","",IF(B10="","Check dates",IF(G10="","Pending",IF(OR(G10&lt;B10,G10&gt;Assumptions!$B$3),"Check dates",IF(OR(J10="",K10=""),"Check target",IF(J10&lt;=K10,"Yes","No"))))))</f>
        <v/>
      </c>
      <c r="M10" s="23">
        <f>IF(A10="","",IF(B10="","Enter inquiry time",IF(B10&gt;Assumptions!$B$3,"Check inquiry time",IF(G10&lt;&gt;"",IF(OR(G10&lt;B10,G10&gt;Assumptions!$B$3),"Check response time",IF(K10="","Check target",IF(J10&gt;K10,"Review late response",""))),IF(K10="","Check target",IF((Assumptions!$B$3-B10)*24&gt;K10,"Pending past target","Pending"))))))</f>
        <v/>
      </c>
    </row>
    <row r="11" ht="31" customHeight="1">
      <c r="A11" s="16" t="inlineStr">
        <is>
          <t>FX-LD-007</t>
        </is>
      </c>
      <c r="B11" s="17" t="n">
        <v>46275.69791666666</v>
      </c>
      <c r="C11" s="18" t="inlineStr">
        <is>
          <t>Fictional Harbor Craft Shop</t>
        </is>
      </c>
      <c r="D11" s="19" t="inlineStr">
        <is>
          <t>Phone Inquiry</t>
        </is>
      </c>
      <c r="E11" s="19" t="inlineStr">
        <is>
          <t>Small Business</t>
        </is>
      </c>
      <c r="F11" s="19" t="inlineStr">
        <is>
          <t>Morgan Demo</t>
        </is>
      </c>
      <c r="G11" s="17" t="n"/>
      <c r="H11" s="19" t="inlineStr">
        <is>
          <t>New</t>
        </is>
      </c>
      <c r="I11" s="18" t="inlineStr">
        <is>
          <t>Pending within the response target at cutoff.</t>
        </is>
      </c>
      <c r="J11" s="31">
        <f>IF(OR(B11="",G11=""),"",IF(OR(G11&lt;B11,G11&gt;Assumptions!$B$3),"",ROUND((G11-B11)*24,2)))</f>
        <v/>
      </c>
      <c r="K11" s="31">
        <f>IF(D11="","",IFERROR(VLOOKUP(D11,Assumptions!$A$9:$B$13,2,FALSE),""))</f>
        <v/>
      </c>
      <c r="L11" s="20">
        <f>IF(A11="","",IF(B11="","Check dates",IF(G11="","Pending",IF(OR(G11&lt;B11,G11&gt;Assumptions!$B$3),"Check dates",IF(OR(J11="",K11=""),"Check target",IF(J11&lt;=K11,"Yes","No"))))))</f>
        <v/>
      </c>
      <c r="M11" s="21">
        <f>IF(A11="","",IF(B11="","Enter inquiry time",IF(B11&gt;Assumptions!$B$3,"Check inquiry time",IF(G11&lt;&gt;"",IF(OR(G11&lt;B11,G11&gt;Assumptions!$B$3),"Check response time",IF(K11="","Check target",IF(J11&gt;K11,"Review late response",""))),IF(K11="","Check target",IF((Assumptions!$B$3-B11)*24&gt;K11,"Pending past target","Pending"))))))</f>
        <v/>
      </c>
    </row>
    <row r="12" ht="31" customHeight="1">
      <c r="A12" s="16" t="inlineStr">
        <is>
          <t>FX-LD-008</t>
        </is>
      </c>
      <c r="B12" s="17" t="n">
        <v>46275.41666666666</v>
      </c>
      <c r="C12" s="18" t="inlineStr">
        <is>
          <t>Fictional Indigo Household</t>
        </is>
      </c>
      <c r="D12" s="19" t="inlineStr">
        <is>
          <t>Referral</t>
        </is>
      </c>
      <c r="E12" s="19" t="inlineStr">
        <is>
          <t>Umbrella</t>
        </is>
      </c>
      <c r="F12" s="19" t="inlineStr">
        <is>
          <t>Riley Placeholder</t>
        </is>
      </c>
      <c r="G12" s="17" t="n"/>
      <c r="H12" s="19" t="inlineStr">
        <is>
          <t>New</t>
        </is>
      </c>
      <c r="I12" s="18" t="inlineStr">
        <is>
          <t>Pending beyond the response target at cutoff.</t>
        </is>
      </c>
      <c r="J12" s="29">
        <f>IF(OR(B12="",G12=""),"",IF(OR(G12&lt;B12,G12&gt;Assumptions!$B$3),"",ROUND((G12-B12)*24,2)))</f>
        <v/>
      </c>
      <c r="K12" s="29">
        <f>IF(D12="","",IFERROR(VLOOKUP(D12,Assumptions!$A$9:$B$13,2,FALSE),""))</f>
        <v/>
      </c>
      <c r="L12" s="22">
        <f>IF(A12="","",IF(B12="","Check dates",IF(G12="","Pending",IF(OR(G12&lt;B12,G12&gt;Assumptions!$B$3),"Check dates",IF(OR(J12="",K12=""),"Check target",IF(J12&lt;=K12,"Yes","No"))))))</f>
        <v/>
      </c>
      <c r="M12" s="23">
        <f>IF(A12="","",IF(B12="","Enter inquiry time",IF(B12&gt;Assumptions!$B$3,"Check inquiry time",IF(G12&lt;&gt;"",IF(OR(G12&lt;B12,G12&gt;Assumptions!$B$3),"Check response time",IF(K12="","Check target",IF(J12&gt;K12,"Review late response",""))),IF(K12="","Check target",IF((Assumptions!$B$3-B12)*24&gt;K12,"Pending past target","Pending"))))))</f>
        <v/>
      </c>
    </row>
    <row r="13" ht="31" customHeight="1">
      <c r="A13" s="16" t="inlineStr">
        <is>
          <t>FX-LD-009</t>
        </is>
      </c>
      <c r="B13" s="17" t="n">
        <v>46276.375</v>
      </c>
      <c r="C13" s="18" t="inlineStr">
        <is>
          <t>Fictional Juniper Design</t>
        </is>
      </c>
      <c r="D13" s="19" t="inlineStr">
        <is>
          <t>Website Form</t>
        </is>
      </c>
      <c r="E13" s="19" t="inlineStr">
        <is>
          <t>Small Business</t>
        </is>
      </c>
      <c r="F13" s="19" t="inlineStr">
        <is>
          <t>Casey Example</t>
        </is>
      </c>
      <c r="G13" s="17" t="n"/>
      <c r="H13" s="19" t="inlineStr">
        <is>
          <t>New</t>
        </is>
      </c>
      <c r="I13" s="18" t="inlineStr">
        <is>
          <t>Demonstrates a future inquiry-time review alert.</t>
        </is>
      </c>
      <c r="J13" s="31">
        <f>IF(OR(B13="",G13=""),"",IF(OR(G13&lt;B13,G13&gt;Assumptions!$B$3),"",ROUND((G13-B13)*24,2)))</f>
        <v/>
      </c>
      <c r="K13" s="31">
        <f>IF(D13="","",IFERROR(VLOOKUP(D13,Assumptions!$A$9:$B$13,2,FALSE),""))</f>
        <v/>
      </c>
      <c r="L13" s="20">
        <f>IF(A13="","",IF(B13="","Check dates",IF(G13="","Pending",IF(OR(G13&lt;B13,G13&gt;Assumptions!$B$3),"Check dates",IF(OR(J13="",K13=""),"Check target",IF(J13&lt;=K13,"Yes","No"))))))</f>
        <v/>
      </c>
      <c r="M13" s="21">
        <f>IF(A13="","",IF(B13="","Enter inquiry time",IF(B13&gt;Assumptions!$B$3,"Check inquiry time",IF(G13&lt;&gt;"",IF(OR(G13&lt;B13,G13&gt;Assumptions!$B$3),"Check response time",IF(K13="","Check target",IF(J13&gt;K13,"Review late response",""))),IF(K13="","Check target",IF((Assumptions!$B$3-B13)*24&gt;K13,"Pending past target","Pending"))))))</f>
        <v/>
      </c>
    </row>
    <row r="14" ht="31" customHeight="1">
      <c r="A14" s="16" t="inlineStr">
        <is>
          <t>FX-LD-010</t>
        </is>
      </c>
      <c r="B14" s="17" t="n">
        <v>46274.45833333334</v>
      </c>
      <c r="C14" s="18" t="inlineStr">
        <is>
          <t>Fictional Meadow Household</t>
        </is>
      </c>
      <c r="D14" s="19" t="inlineStr">
        <is>
          <t>Walk-In</t>
        </is>
      </c>
      <c r="E14" s="19" t="inlineStr">
        <is>
          <t>Personal Auto</t>
        </is>
      </c>
      <c r="F14" s="19" t="inlineStr">
        <is>
          <t>Jordan Sample</t>
        </is>
      </c>
      <c r="G14" s="17" t="n">
        <v>46274.4375</v>
      </c>
      <c r="H14" s="19" t="inlineStr">
        <is>
          <t>Contacted</t>
        </is>
      </c>
      <c r="I14" s="18" t="inlineStr">
        <is>
          <t>Demonstrates a response-before-inquiry review alert.</t>
        </is>
      </c>
      <c r="J14" s="29">
        <f>IF(OR(B14="",G14=""),"",IF(OR(G14&lt;B14,G14&gt;Assumptions!$B$3),"",ROUND((G14-B14)*24,2)))</f>
        <v/>
      </c>
      <c r="K14" s="29">
        <f>IF(D14="","",IFERROR(VLOOKUP(D14,Assumptions!$A$9:$B$13,2,FALSE),""))</f>
        <v/>
      </c>
      <c r="L14" s="22">
        <f>IF(A14="","",IF(B14="","Check dates",IF(G14="","Pending",IF(OR(G14&lt;B14,G14&gt;Assumptions!$B$3),"Check dates",IF(OR(J14="",K14=""),"Check target",IF(J14&lt;=K14,"Yes","No"))))))</f>
        <v/>
      </c>
      <c r="M14" s="23">
        <f>IF(A14="","",IF(B14="","Enter inquiry time",IF(B14&gt;Assumptions!$B$3,"Check inquiry time",IF(G14&lt;&gt;"",IF(OR(G14&lt;B14,G14&gt;Assumptions!$B$3),"Check response time",IF(K14="","Check target",IF(J14&gt;K14,"Review late response",""))),IF(K14="","Check target",IF((Assumptions!$B$3-B14)*24&gt;K14,"Pending past target","Pending"))))))</f>
        <v/>
      </c>
    </row>
    <row r="15" ht="22" customHeight="1">
      <c r="A15" s="16" t="n"/>
      <c r="B15" s="17" t="n"/>
      <c r="C15" s="18" t="n"/>
      <c r="D15" s="19" t="n"/>
      <c r="E15" s="19" t="n"/>
      <c r="F15" s="19" t="n"/>
      <c r="G15" s="17" t="n"/>
      <c r="H15" s="19" t="n"/>
      <c r="I15" s="18" t="n"/>
      <c r="J15" s="31">
        <f>IF(OR(B15="",G15=""),"",IF(OR(G15&lt;B15,G15&gt;Assumptions!$B$3),"",ROUND((G15-B15)*24,2)))</f>
        <v/>
      </c>
      <c r="K15" s="31">
        <f>IF(D15="","",IFERROR(VLOOKUP(D15,Assumptions!$A$9:$B$13,2,FALSE),""))</f>
        <v/>
      </c>
      <c r="L15" s="20">
        <f>IF(A15="","",IF(B15="","Check dates",IF(G15="","Pending",IF(OR(G15&lt;B15,G15&gt;Assumptions!$B$3),"Check dates",IF(OR(J15="",K15=""),"Check target",IF(J15&lt;=K15,"Yes","No"))))))</f>
        <v/>
      </c>
      <c r="M15" s="21">
        <f>IF(A15="","",IF(B15="","Enter inquiry time",IF(B15&gt;Assumptions!$B$3,"Check inquiry time",IF(G15&lt;&gt;"",IF(OR(G15&lt;B15,G15&gt;Assumptions!$B$3),"Check response time",IF(K15="","Check target",IF(J15&gt;K15,"Review late response",""))),IF(K15="","Check target",IF((Assumptions!$B$3-B15)*24&gt;K15,"Pending past target","Pending"))))))</f>
        <v/>
      </c>
    </row>
    <row r="16" ht="22" customHeight="1">
      <c r="A16" s="16" t="n"/>
      <c r="B16" s="17" t="n"/>
      <c r="C16" s="18" t="n"/>
      <c r="D16" s="19" t="n"/>
      <c r="E16" s="19" t="n"/>
      <c r="F16" s="19" t="n"/>
      <c r="G16" s="17" t="n"/>
      <c r="H16" s="19" t="n"/>
      <c r="I16" s="18" t="n"/>
      <c r="J16" s="29">
        <f>IF(OR(B16="",G16=""),"",IF(OR(G16&lt;B16,G16&gt;Assumptions!$B$3),"",ROUND((G16-B16)*24,2)))</f>
        <v/>
      </c>
      <c r="K16" s="29">
        <f>IF(D16="","",IFERROR(VLOOKUP(D16,Assumptions!$A$9:$B$13,2,FALSE),""))</f>
        <v/>
      </c>
      <c r="L16" s="22">
        <f>IF(A16="","",IF(B16="","Check dates",IF(G16="","Pending",IF(OR(G16&lt;B16,G16&gt;Assumptions!$B$3),"Check dates",IF(OR(J16="",K16=""),"Check target",IF(J16&lt;=K16,"Yes","No"))))))</f>
        <v/>
      </c>
      <c r="M16" s="23">
        <f>IF(A16="","",IF(B16="","Enter inquiry time",IF(B16&gt;Assumptions!$B$3,"Check inquiry time",IF(G16&lt;&gt;"",IF(OR(G16&lt;B16,G16&gt;Assumptions!$B$3),"Check response time",IF(K16="","Check target",IF(J16&gt;K16,"Review late response",""))),IF(K16="","Check target",IF((Assumptions!$B$3-B16)*24&gt;K16,"Pending past target","Pending"))))))</f>
        <v/>
      </c>
    </row>
    <row r="17" ht="22" customHeight="1">
      <c r="A17" s="16" t="n"/>
      <c r="B17" s="17" t="n"/>
      <c r="C17" s="18" t="n"/>
      <c r="D17" s="19" t="n"/>
      <c r="E17" s="19" t="n"/>
      <c r="F17" s="19" t="n"/>
      <c r="G17" s="17" t="n"/>
      <c r="H17" s="19" t="n"/>
      <c r="I17" s="18" t="n"/>
      <c r="J17" s="31">
        <f>IF(OR(B17="",G17=""),"",IF(OR(G17&lt;B17,G17&gt;Assumptions!$B$3),"",ROUND((G17-B17)*24,2)))</f>
        <v/>
      </c>
      <c r="K17" s="31">
        <f>IF(D17="","",IFERROR(VLOOKUP(D17,Assumptions!$A$9:$B$13,2,FALSE),""))</f>
        <v/>
      </c>
      <c r="L17" s="20">
        <f>IF(A17="","",IF(B17="","Check dates",IF(G17="","Pending",IF(OR(G17&lt;B17,G17&gt;Assumptions!$B$3),"Check dates",IF(OR(J17="",K17=""),"Check target",IF(J17&lt;=K17,"Yes","No"))))))</f>
        <v/>
      </c>
      <c r="M17" s="21">
        <f>IF(A17="","",IF(B17="","Enter inquiry time",IF(B17&gt;Assumptions!$B$3,"Check inquiry time",IF(G17&lt;&gt;"",IF(OR(G17&lt;B17,G17&gt;Assumptions!$B$3),"Check response time",IF(K17="","Check target",IF(J17&gt;K17,"Review late response",""))),IF(K17="","Check target",IF((Assumptions!$B$3-B17)*24&gt;K17,"Pending past target","Pending"))))))</f>
        <v/>
      </c>
    </row>
    <row r="18" ht="22" customHeight="1">
      <c r="A18" s="16" t="n"/>
      <c r="B18" s="17" t="n"/>
      <c r="C18" s="18" t="n"/>
      <c r="D18" s="19" t="n"/>
      <c r="E18" s="19" t="n"/>
      <c r="F18" s="19" t="n"/>
      <c r="G18" s="17" t="n"/>
      <c r="H18" s="19" t="n"/>
      <c r="I18" s="18" t="n"/>
      <c r="J18" s="29">
        <f>IF(OR(B18="",G18=""),"",IF(OR(G18&lt;B18,G18&gt;Assumptions!$B$3),"",ROUND((G18-B18)*24,2)))</f>
        <v/>
      </c>
      <c r="K18" s="29">
        <f>IF(D18="","",IFERROR(VLOOKUP(D18,Assumptions!$A$9:$B$13,2,FALSE),""))</f>
        <v/>
      </c>
      <c r="L18" s="22">
        <f>IF(A18="","",IF(B18="","Check dates",IF(G18="","Pending",IF(OR(G18&lt;B18,G18&gt;Assumptions!$B$3),"Check dates",IF(OR(J18="",K18=""),"Check target",IF(J18&lt;=K18,"Yes","No"))))))</f>
        <v/>
      </c>
      <c r="M18" s="23">
        <f>IF(A18="","",IF(B18="","Enter inquiry time",IF(B18&gt;Assumptions!$B$3,"Check inquiry time",IF(G18&lt;&gt;"",IF(OR(G18&lt;B18,G18&gt;Assumptions!$B$3),"Check response time",IF(K18="","Check target",IF(J18&gt;K18,"Review late response",""))),IF(K18="","Check target",IF((Assumptions!$B$3-B18)*24&gt;K18,"Pending past target","Pending"))))))</f>
        <v/>
      </c>
    </row>
    <row r="19" ht="22" customHeight="1">
      <c r="A19" s="16" t="n"/>
      <c r="B19" s="17" t="n"/>
      <c r="C19" s="18" t="n"/>
      <c r="D19" s="19" t="n"/>
      <c r="E19" s="19" t="n"/>
      <c r="F19" s="19" t="n"/>
      <c r="G19" s="17" t="n"/>
      <c r="H19" s="19" t="n"/>
      <c r="I19" s="18" t="n"/>
      <c r="J19" s="31">
        <f>IF(OR(B19="",G19=""),"",IF(OR(G19&lt;B19,G19&gt;Assumptions!$B$3),"",ROUND((G19-B19)*24,2)))</f>
        <v/>
      </c>
      <c r="K19" s="31">
        <f>IF(D19="","",IFERROR(VLOOKUP(D19,Assumptions!$A$9:$B$13,2,FALSE),""))</f>
        <v/>
      </c>
      <c r="L19" s="20">
        <f>IF(A19="","",IF(B19="","Check dates",IF(G19="","Pending",IF(OR(G19&lt;B19,G19&gt;Assumptions!$B$3),"Check dates",IF(OR(J19="",K19=""),"Check target",IF(J19&lt;=K19,"Yes","No"))))))</f>
        <v/>
      </c>
      <c r="M19" s="21">
        <f>IF(A19="","",IF(B19="","Enter inquiry time",IF(B19&gt;Assumptions!$B$3,"Check inquiry time",IF(G19&lt;&gt;"",IF(OR(G19&lt;B19,G19&gt;Assumptions!$B$3),"Check response time",IF(K19="","Check target",IF(J19&gt;K19,"Review late response",""))),IF(K19="","Check target",IF((Assumptions!$B$3-B19)*24&gt;K19,"Pending past target","Pending"))))))</f>
        <v/>
      </c>
    </row>
    <row r="20" ht="22" customHeight="1">
      <c r="A20" s="16" t="n"/>
      <c r="B20" s="17" t="n"/>
      <c r="C20" s="18" t="n"/>
      <c r="D20" s="19" t="n"/>
      <c r="E20" s="19" t="n"/>
      <c r="F20" s="19" t="n"/>
      <c r="G20" s="17" t="n"/>
      <c r="H20" s="19" t="n"/>
      <c r="I20" s="18" t="n"/>
      <c r="J20" s="29">
        <f>IF(OR(B20="",G20=""),"",IF(OR(G20&lt;B20,G20&gt;Assumptions!$B$3),"",ROUND((G20-B20)*24,2)))</f>
        <v/>
      </c>
      <c r="K20" s="29">
        <f>IF(D20="","",IFERROR(VLOOKUP(D20,Assumptions!$A$9:$B$13,2,FALSE),""))</f>
        <v/>
      </c>
      <c r="L20" s="22">
        <f>IF(A20="","",IF(B20="","Check dates",IF(G20="","Pending",IF(OR(G20&lt;B20,G20&gt;Assumptions!$B$3),"Check dates",IF(OR(J20="",K20=""),"Check target",IF(J20&lt;=K20,"Yes","No"))))))</f>
        <v/>
      </c>
      <c r="M20" s="23">
        <f>IF(A20="","",IF(B20="","Enter inquiry time",IF(B20&gt;Assumptions!$B$3,"Check inquiry time",IF(G20&lt;&gt;"",IF(OR(G20&lt;B20,G20&gt;Assumptions!$B$3),"Check response time",IF(K20="","Check target",IF(J20&gt;K20,"Review late response",""))),IF(K20="","Check target",IF((Assumptions!$B$3-B20)*24&gt;K20,"Pending past target","Pending"))))))</f>
        <v/>
      </c>
    </row>
    <row r="21" ht="22" customHeight="1">
      <c r="A21" s="16" t="n"/>
      <c r="B21" s="17" t="n"/>
      <c r="C21" s="18" t="n"/>
      <c r="D21" s="19" t="n"/>
      <c r="E21" s="19" t="n"/>
      <c r="F21" s="19" t="n"/>
      <c r="G21" s="17" t="n"/>
      <c r="H21" s="19" t="n"/>
      <c r="I21" s="18" t="n"/>
      <c r="J21" s="31">
        <f>IF(OR(B21="",G21=""),"",IF(OR(G21&lt;B21,G21&gt;Assumptions!$B$3),"",ROUND((G21-B21)*24,2)))</f>
        <v/>
      </c>
      <c r="K21" s="31">
        <f>IF(D21="","",IFERROR(VLOOKUP(D21,Assumptions!$A$9:$B$13,2,FALSE),""))</f>
        <v/>
      </c>
      <c r="L21" s="20">
        <f>IF(A21="","",IF(B21="","Check dates",IF(G21="","Pending",IF(OR(G21&lt;B21,G21&gt;Assumptions!$B$3),"Check dates",IF(OR(J21="",K21=""),"Check target",IF(J21&lt;=K21,"Yes","No"))))))</f>
        <v/>
      </c>
      <c r="M21" s="21">
        <f>IF(A21="","",IF(B21="","Enter inquiry time",IF(B21&gt;Assumptions!$B$3,"Check inquiry time",IF(G21&lt;&gt;"",IF(OR(G21&lt;B21,G21&gt;Assumptions!$B$3),"Check response time",IF(K21="","Check target",IF(J21&gt;K21,"Review late response",""))),IF(K21="","Check target",IF((Assumptions!$B$3-B21)*24&gt;K21,"Pending past target","Pending"))))))</f>
        <v/>
      </c>
    </row>
    <row r="22" ht="22" customHeight="1">
      <c r="A22" s="16" t="n"/>
      <c r="B22" s="17" t="n"/>
      <c r="C22" s="18" t="n"/>
      <c r="D22" s="19" t="n"/>
      <c r="E22" s="19" t="n"/>
      <c r="F22" s="19" t="n"/>
      <c r="G22" s="17" t="n"/>
      <c r="H22" s="19" t="n"/>
      <c r="I22" s="18" t="n"/>
      <c r="J22" s="29">
        <f>IF(OR(B22="",G22=""),"",IF(OR(G22&lt;B22,G22&gt;Assumptions!$B$3),"",ROUND((G22-B22)*24,2)))</f>
        <v/>
      </c>
      <c r="K22" s="29">
        <f>IF(D22="","",IFERROR(VLOOKUP(D22,Assumptions!$A$9:$B$13,2,FALSE),""))</f>
        <v/>
      </c>
      <c r="L22" s="22">
        <f>IF(A22="","",IF(B22="","Check dates",IF(G22="","Pending",IF(OR(G22&lt;B22,G22&gt;Assumptions!$B$3),"Check dates",IF(OR(J22="",K22=""),"Check target",IF(J22&lt;=K22,"Yes","No"))))))</f>
        <v/>
      </c>
      <c r="M22" s="23">
        <f>IF(A22="","",IF(B22="","Enter inquiry time",IF(B22&gt;Assumptions!$B$3,"Check inquiry time",IF(G22&lt;&gt;"",IF(OR(G22&lt;B22,G22&gt;Assumptions!$B$3),"Check response time",IF(K22="","Check target",IF(J22&gt;K22,"Review late response",""))),IF(K22="","Check target",IF((Assumptions!$B$3-B22)*24&gt;K22,"Pending past target","Pending"))))))</f>
        <v/>
      </c>
    </row>
    <row r="23" ht="22" customHeight="1">
      <c r="A23" s="16" t="n"/>
      <c r="B23" s="17" t="n"/>
      <c r="C23" s="18" t="n"/>
      <c r="D23" s="19" t="n"/>
      <c r="E23" s="19" t="n"/>
      <c r="F23" s="19" t="n"/>
      <c r="G23" s="17" t="n"/>
      <c r="H23" s="19" t="n"/>
      <c r="I23" s="18" t="n"/>
      <c r="J23" s="31">
        <f>IF(OR(B23="",G23=""),"",IF(OR(G23&lt;B23,G23&gt;Assumptions!$B$3),"",ROUND((G23-B23)*24,2)))</f>
        <v/>
      </c>
      <c r="K23" s="31">
        <f>IF(D23="","",IFERROR(VLOOKUP(D23,Assumptions!$A$9:$B$13,2,FALSE),""))</f>
        <v/>
      </c>
      <c r="L23" s="20">
        <f>IF(A23="","",IF(B23="","Check dates",IF(G23="","Pending",IF(OR(G23&lt;B23,G23&gt;Assumptions!$B$3),"Check dates",IF(OR(J23="",K23=""),"Check target",IF(J23&lt;=K23,"Yes","No"))))))</f>
        <v/>
      </c>
      <c r="M23" s="21">
        <f>IF(A23="","",IF(B23="","Enter inquiry time",IF(B23&gt;Assumptions!$B$3,"Check inquiry time",IF(G23&lt;&gt;"",IF(OR(G23&lt;B23,G23&gt;Assumptions!$B$3),"Check response time",IF(K23="","Check target",IF(J23&gt;K23,"Review late response",""))),IF(K23="","Check target",IF((Assumptions!$B$3-B23)*24&gt;K23,"Pending past target","Pending"))))))</f>
        <v/>
      </c>
    </row>
    <row r="24" ht="22" customHeight="1">
      <c r="A24" s="16" t="n"/>
      <c r="B24" s="17" t="n"/>
      <c r="C24" s="18" t="n"/>
      <c r="D24" s="19" t="n"/>
      <c r="E24" s="19" t="n"/>
      <c r="F24" s="19" t="n"/>
      <c r="G24" s="17" t="n"/>
      <c r="H24" s="19" t="n"/>
      <c r="I24" s="18" t="n"/>
      <c r="J24" s="29">
        <f>IF(OR(B24="",G24=""),"",IF(OR(G24&lt;B24,G24&gt;Assumptions!$B$3),"",ROUND((G24-B24)*24,2)))</f>
        <v/>
      </c>
      <c r="K24" s="29">
        <f>IF(D24="","",IFERROR(VLOOKUP(D24,Assumptions!$A$9:$B$13,2,FALSE),""))</f>
        <v/>
      </c>
      <c r="L24" s="22">
        <f>IF(A24="","",IF(B24="","Check dates",IF(G24="","Pending",IF(OR(G24&lt;B24,G24&gt;Assumptions!$B$3),"Check dates",IF(OR(J24="",K24=""),"Check target",IF(J24&lt;=K24,"Yes","No"))))))</f>
        <v/>
      </c>
      <c r="M24" s="23">
        <f>IF(A24="","",IF(B24="","Enter inquiry time",IF(B24&gt;Assumptions!$B$3,"Check inquiry time",IF(G24&lt;&gt;"",IF(OR(G24&lt;B24,G24&gt;Assumptions!$B$3),"Check response time",IF(K24="","Check target",IF(J24&gt;K24,"Review late response",""))),IF(K24="","Check target",IF((Assumptions!$B$3-B24)*24&gt;K24,"Pending past target","Pending"))))))</f>
        <v/>
      </c>
    </row>
    <row r="25" ht="22" customHeight="1">
      <c r="A25" s="16" t="n"/>
      <c r="B25" s="17" t="n"/>
      <c r="C25" s="18" t="n"/>
      <c r="D25" s="19" t="n"/>
      <c r="E25" s="19" t="n"/>
      <c r="F25" s="19" t="n"/>
      <c r="G25" s="17" t="n"/>
      <c r="H25" s="19" t="n"/>
      <c r="I25" s="18" t="n"/>
      <c r="J25" s="31">
        <f>IF(OR(B25="",G25=""),"",IF(OR(G25&lt;B25,G25&gt;Assumptions!$B$3),"",ROUND((G25-B25)*24,2)))</f>
        <v/>
      </c>
      <c r="K25" s="31">
        <f>IF(D25="","",IFERROR(VLOOKUP(D25,Assumptions!$A$9:$B$13,2,FALSE),""))</f>
        <v/>
      </c>
      <c r="L25" s="20">
        <f>IF(A25="","",IF(B25="","Check dates",IF(G25="","Pending",IF(OR(G25&lt;B25,G25&gt;Assumptions!$B$3),"Check dates",IF(OR(J25="",K25=""),"Check target",IF(J25&lt;=K25,"Yes","No"))))))</f>
        <v/>
      </c>
      <c r="M25" s="21">
        <f>IF(A25="","",IF(B25="","Enter inquiry time",IF(B25&gt;Assumptions!$B$3,"Check inquiry time",IF(G25&lt;&gt;"",IF(OR(G25&lt;B25,G25&gt;Assumptions!$B$3),"Check response time",IF(K25="","Check target",IF(J25&gt;K25,"Review late response",""))),IF(K25="","Check target",IF((Assumptions!$B$3-B25)*24&gt;K25,"Pending past target","Pending"))))))</f>
        <v/>
      </c>
    </row>
    <row r="26" ht="22" customHeight="1">
      <c r="A26" s="16" t="n"/>
      <c r="B26" s="17" t="n"/>
      <c r="C26" s="18" t="n"/>
      <c r="D26" s="19" t="n"/>
      <c r="E26" s="19" t="n"/>
      <c r="F26" s="19" t="n"/>
      <c r="G26" s="17" t="n"/>
      <c r="H26" s="19" t="n"/>
      <c r="I26" s="18" t="n"/>
      <c r="J26" s="29">
        <f>IF(OR(B26="",G26=""),"",IF(OR(G26&lt;B26,G26&gt;Assumptions!$B$3),"",ROUND((G26-B26)*24,2)))</f>
        <v/>
      </c>
      <c r="K26" s="29">
        <f>IF(D26="","",IFERROR(VLOOKUP(D26,Assumptions!$A$9:$B$13,2,FALSE),""))</f>
        <v/>
      </c>
      <c r="L26" s="22">
        <f>IF(A26="","",IF(B26="","Check dates",IF(G26="","Pending",IF(OR(G26&lt;B26,G26&gt;Assumptions!$B$3),"Check dates",IF(OR(J26="",K26=""),"Check target",IF(J26&lt;=K26,"Yes","No"))))))</f>
        <v/>
      </c>
      <c r="M26" s="23">
        <f>IF(A26="","",IF(B26="","Enter inquiry time",IF(B26&gt;Assumptions!$B$3,"Check inquiry time",IF(G26&lt;&gt;"",IF(OR(G26&lt;B26,G26&gt;Assumptions!$B$3),"Check response time",IF(K26="","Check target",IF(J26&gt;K26,"Review late response",""))),IF(K26="","Check target",IF((Assumptions!$B$3-B26)*24&gt;K26,"Pending past target","Pending"))))))</f>
        <v/>
      </c>
    </row>
    <row r="27" ht="22" customHeight="1">
      <c r="A27" s="16" t="n"/>
      <c r="B27" s="17" t="n"/>
      <c r="C27" s="18" t="n"/>
      <c r="D27" s="19" t="n"/>
      <c r="E27" s="19" t="n"/>
      <c r="F27" s="19" t="n"/>
      <c r="G27" s="17" t="n"/>
      <c r="H27" s="19" t="n"/>
      <c r="I27" s="18" t="n"/>
      <c r="J27" s="31">
        <f>IF(OR(B27="",G27=""),"",IF(OR(G27&lt;B27,G27&gt;Assumptions!$B$3),"",ROUND((G27-B27)*24,2)))</f>
        <v/>
      </c>
      <c r="K27" s="31">
        <f>IF(D27="","",IFERROR(VLOOKUP(D27,Assumptions!$A$9:$B$13,2,FALSE),""))</f>
        <v/>
      </c>
      <c r="L27" s="20">
        <f>IF(A27="","",IF(B27="","Check dates",IF(G27="","Pending",IF(OR(G27&lt;B27,G27&gt;Assumptions!$B$3),"Check dates",IF(OR(J27="",K27=""),"Check target",IF(J27&lt;=K27,"Yes","No"))))))</f>
        <v/>
      </c>
      <c r="M27" s="21">
        <f>IF(A27="","",IF(B27="","Enter inquiry time",IF(B27&gt;Assumptions!$B$3,"Check inquiry time",IF(G27&lt;&gt;"",IF(OR(G27&lt;B27,G27&gt;Assumptions!$B$3),"Check response time",IF(K27="","Check target",IF(J27&gt;K27,"Review late response",""))),IF(K27="","Check target",IF((Assumptions!$B$3-B27)*24&gt;K27,"Pending past target","Pending"))))))</f>
        <v/>
      </c>
    </row>
    <row r="28" ht="22" customHeight="1">
      <c r="A28" s="16" t="n"/>
      <c r="B28" s="17" t="n"/>
      <c r="C28" s="18" t="n"/>
      <c r="D28" s="19" t="n"/>
      <c r="E28" s="19" t="n"/>
      <c r="F28" s="19" t="n"/>
      <c r="G28" s="17" t="n"/>
      <c r="H28" s="19" t="n"/>
      <c r="I28" s="18" t="n"/>
      <c r="J28" s="29">
        <f>IF(OR(B28="",G28=""),"",IF(OR(G28&lt;B28,G28&gt;Assumptions!$B$3),"",ROUND((G28-B28)*24,2)))</f>
        <v/>
      </c>
      <c r="K28" s="29">
        <f>IF(D28="","",IFERROR(VLOOKUP(D28,Assumptions!$A$9:$B$13,2,FALSE),""))</f>
        <v/>
      </c>
      <c r="L28" s="22">
        <f>IF(A28="","",IF(B28="","Check dates",IF(G28="","Pending",IF(OR(G28&lt;B28,G28&gt;Assumptions!$B$3),"Check dates",IF(OR(J28="",K28=""),"Check target",IF(J28&lt;=K28,"Yes","No"))))))</f>
        <v/>
      </c>
      <c r="M28" s="23">
        <f>IF(A28="","",IF(B28="","Enter inquiry time",IF(B28&gt;Assumptions!$B$3,"Check inquiry time",IF(G28&lt;&gt;"",IF(OR(G28&lt;B28,G28&gt;Assumptions!$B$3),"Check response time",IF(K28="","Check target",IF(J28&gt;K28,"Review late response",""))),IF(K28="","Check target",IF((Assumptions!$B$3-B28)*24&gt;K28,"Pending past target","Pending"))))))</f>
        <v/>
      </c>
    </row>
    <row r="29" ht="22" customHeight="1">
      <c r="A29" s="16" t="n"/>
      <c r="B29" s="17" t="n"/>
      <c r="C29" s="18" t="n"/>
      <c r="D29" s="19" t="n"/>
      <c r="E29" s="19" t="n"/>
      <c r="F29" s="19" t="n"/>
      <c r="G29" s="17" t="n"/>
      <c r="H29" s="19" t="n"/>
      <c r="I29" s="18" t="n"/>
      <c r="J29" s="31">
        <f>IF(OR(B29="",G29=""),"",IF(OR(G29&lt;B29,G29&gt;Assumptions!$B$3),"",ROUND((G29-B29)*24,2)))</f>
        <v/>
      </c>
      <c r="K29" s="31">
        <f>IF(D29="","",IFERROR(VLOOKUP(D29,Assumptions!$A$9:$B$13,2,FALSE),""))</f>
        <v/>
      </c>
      <c r="L29" s="20">
        <f>IF(A29="","",IF(B29="","Check dates",IF(G29="","Pending",IF(OR(G29&lt;B29,G29&gt;Assumptions!$B$3),"Check dates",IF(OR(J29="",K29=""),"Check target",IF(J29&lt;=K29,"Yes","No"))))))</f>
        <v/>
      </c>
      <c r="M29" s="21">
        <f>IF(A29="","",IF(B29="","Enter inquiry time",IF(B29&gt;Assumptions!$B$3,"Check inquiry time",IF(G29&lt;&gt;"",IF(OR(G29&lt;B29,G29&gt;Assumptions!$B$3),"Check response time",IF(K29="","Check target",IF(J29&gt;K29,"Review late response",""))),IF(K29="","Check target",IF((Assumptions!$B$3-B29)*24&gt;K29,"Pending past target","Pending"))))))</f>
        <v/>
      </c>
    </row>
    <row r="30" ht="22" customHeight="1">
      <c r="A30" s="16" t="n"/>
      <c r="B30" s="17" t="n"/>
      <c r="C30" s="18" t="n"/>
      <c r="D30" s="19" t="n"/>
      <c r="E30" s="19" t="n"/>
      <c r="F30" s="19" t="n"/>
      <c r="G30" s="17" t="n"/>
      <c r="H30" s="19" t="n"/>
      <c r="I30" s="18" t="n"/>
      <c r="J30" s="29">
        <f>IF(OR(B30="",G30=""),"",IF(OR(G30&lt;B30,G30&gt;Assumptions!$B$3),"",ROUND((G30-B30)*24,2)))</f>
        <v/>
      </c>
      <c r="K30" s="29">
        <f>IF(D30="","",IFERROR(VLOOKUP(D30,Assumptions!$A$9:$B$13,2,FALSE),""))</f>
        <v/>
      </c>
      <c r="L30" s="22">
        <f>IF(A30="","",IF(B30="","Check dates",IF(G30="","Pending",IF(OR(G30&lt;B30,G30&gt;Assumptions!$B$3),"Check dates",IF(OR(J30="",K30=""),"Check target",IF(J30&lt;=K30,"Yes","No"))))))</f>
        <v/>
      </c>
      <c r="M30" s="23">
        <f>IF(A30="","",IF(B30="","Enter inquiry time",IF(B30&gt;Assumptions!$B$3,"Check inquiry time",IF(G30&lt;&gt;"",IF(OR(G30&lt;B30,G30&gt;Assumptions!$B$3),"Check response time",IF(K30="","Check target",IF(J30&gt;K30,"Review late response",""))),IF(K30="","Check target",IF((Assumptions!$B$3-B30)*24&gt;K30,"Pending past target","Pending"))))))</f>
        <v/>
      </c>
    </row>
    <row r="31" ht="22" customHeight="1">
      <c r="A31" s="16" t="n"/>
      <c r="B31" s="17" t="n"/>
      <c r="C31" s="18" t="n"/>
      <c r="D31" s="19" t="n"/>
      <c r="E31" s="19" t="n"/>
      <c r="F31" s="19" t="n"/>
      <c r="G31" s="17" t="n"/>
      <c r="H31" s="19" t="n"/>
      <c r="I31" s="18" t="n"/>
      <c r="J31" s="31">
        <f>IF(OR(B31="",G31=""),"",IF(OR(G31&lt;B31,G31&gt;Assumptions!$B$3),"",ROUND((G31-B31)*24,2)))</f>
        <v/>
      </c>
      <c r="K31" s="31">
        <f>IF(D31="","",IFERROR(VLOOKUP(D31,Assumptions!$A$9:$B$13,2,FALSE),""))</f>
        <v/>
      </c>
      <c r="L31" s="20">
        <f>IF(A31="","",IF(B31="","Check dates",IF(G31="","Pending",IF(OR(G31&lt;B31,G31&gt;Assumptions!$B$3),"Check dates",IF(OR(J31="",K31=""),"Check target",IF(J31&lt;=K31,"Yes","No"))))))</f>
        <v/>
      </c>
      <c r="M31" s="21">
        <f>IF(A31="","",IF(B31="","Enter inquiry time",IF(B31&gt;Assumptions!$B$3,"Check inquiry time",IF(G31&lt;&gt;"",IF(OR(G31&lt;B31,G31&gt;Assumptions!$B$3),"Check response time",IF(K31="","Check target",IF(J31&gt;K31,"Review late response",""))),IF(K31="","Check target",IF((Assumptions!$B$3-B31)*24&gt;K31,"Pending past target","Pending"))))))</f>
        <v/>
      </c>
    </row>
    <row r="32" ht="22" customHeight="1">
      <c r="A32" s="16" t="n"/>
      <c r="B32" s="17" t="n"/>
      <c r="C32" s="18" t="n"/>
      <c r="D32" s="19" t="n"/>
      <c r="E32" s="19" t="n"/>
      <c r="F32" s="19" t="n"/>
      <c r="G32" s="17" t="n"/>
      <c r="H32" s="19" t="n"/>
      <c r="I32" s="18" t="n"/>
      <c r="J32" s="29">
        <f>IF(OR(B32="",G32=""),"",IF(OR(G32&lt;B32,G32&gt;Assumptions!$B$3),"",ROUND((G32-B32)*24,2)))</f>
        <v/>
      </c>
      <c r="K32" s="29">
        <f>IF(D32="","",IFERROR(VLOOKUP(D32,Assumptions!$A$9:$B$13,2,FALSE),""))</f>
        <v/>
      </c>
      <c r="L32" s="22">
        <f>IF(A32="","",IF(B32="","Check dates",IF(G32="","Pending",IF(OR(G32&lt;B32,G32&gt;Assumptions!$B$3),"Check dates",IF(OR(J32="",K32=""),"Check target",IF(J32&lt;=K32,"Yes","No"))))))</f>
        <v/>
      </c>
      <c r="M32" s="23">
        <f>IF(A32="","",IF(B32="","Enter inquiry time",IF(B32&gt;Assumptions!$B$3,"Check inquiry time",IF(G32&lt;&gt;"",IF(OR(G32&lt;B32,G32&gt;Assumptions!$B$3),"Check response time",IF(K32="","Check target",IF(J32&gt;K32,"Review late response",""))),IF(K32="","Check target",IF((Assumptions!$B$3-B32)*24&gt;K32,"Pending past target","Pending"))))))</f>
        <v/>
      </c>
    </row>
    <row r="33" ht="22" customHeight="1">
      <c r="A33" s="16" t="n"/>
      <c r="B33" s="17" t="n"/>
      <c r="C33" s="18" t="n"/>
      <c r="D33" s="19" t="n"/>
      <c r="E33" s="19" t="n"/>
      <c r="F33" s="19" t="n"/>
      <c r="G33" s="17" t="n"/>
      <c r="H33" s="19" t="n"/>
      <c r="I33" s="18" t="n"/>
      <c r="J33" s="31">
        <f>IF(OR(B33="",G33=""),"",IF(OR(G33&lt;B33,G33&gt;Assumptions!$B$3),"",ROUND((G33-B33)*24,2)))</f>
        <v/>
      </c>
      <c r="K33" s="31">
        <f>IF(D33="","",IFERROR(VLOOKUP(D33,Assumptions!$A$9:$B$13,2,FALSE),""))</f>
        <v/>
      </c>
      <c r="L33" s="20">
        <f>IF(A33="","",IF(B33="","Check dates",IF(G33="","Pending",IF(OR(G33&lt;B33,G33&gt;Assumptions!$B$3),"Check dates",IF(OR(J33="",K33=""),"Check target",IF(J33&lt;=K33,"Yes","No"))))))</f>
        <v/>
      </c>
      <c r="M33" s="21">
        <f>IF(A33="","",IF(B33="","Enter inquiry time",IF(B33&gt;Assumptions!$B$3,"Check inquiry time",IF(G33&lt;&gt;"",IF(OR(G33&lt;B33,G33&gt;Assumptions!$B$3),"Check response time",IF(K33="","Check target",IF(J33&gt;K33,"Review late response",""))),IF(K33="","Check target",IF((Assumptions!$B$3-B33)*24&gt;K33,"Pending past target","Pending"))))))</f>
        <v/>
      </c>
    </row>
    <row r="34" ht="22" customHeight="1">
      <c r="A34" s="16" t="n"/>
      <c r="B34" s="17" t="n"/>
      <c r="C34" s="18" t="n"/>
      <c r="D34" s="19" t="n"/>
      <c r="E34" s="19" t="n"/>
      <c r="F34" s="19" t="n"/>
      <c r="G34" s="17" t="n"/>
      <c r="H34" s="19" t="n"/>
      <c r="I34" s="18" t="n"/>
      <c r="J34" s="29">
        <f>IF(OR(B34="",G34=""),"",IF(OR(G34&lt;B34,G34&gt;Assumptions!$B$3),"",ROUND((G34-B34)*24,2)))</f>
        <v/>
      </c>
      <c r="K34" s="29">
        <f>IF(D34="","",IFERROR(VLOOKUP(D34,Assumptions!$A$9:$B$13,2,FALSE),""))</f>
        <v/>
      </c>
      <c r="L34" s="22">
        <f>IF(A34="","",IF(B34="","Check dates",IF(G34="","Pending",IF(OR(G34&lt;B34,G34&gt;Assumptions!$B$3),"Check dates",IF(OR(J34="",K34=""),"Check target",IF(J34&lt;=K34,"Yes","No"))))))</f>
        <v/>
      </c>
      <c r="M34" s="23">
        <f>IF(A34="","",IF(B34="","Enter inquiry time",IF(B34&gt;Assumptions!$B$3,"Check inquiry time",IF(G34&lt;&gt;"",IF(OR(G34&lt;B34,G34&gt;Assumptions!$B$3),"Check response time",IF(K34="","Check target",IF(J34&gt;K34,"Review late response",""))),IF(K34="","Check target",IF((Assumptions!$B$3-B34)*24&gt;K34,"Pending past target","Pending"))))))</f>
        <v/>
      </c>
    </row>
    <row r="35" ht="22" customHeight="1">
      <c r="A35" s="16" t="n"/>
      <c r="B35" s="17" t="n"/>
      <c r="C35" s="18" t="n"/>
      <c r="D35" s="19" t="n"/>
      <c r="E35" s="19" t="n"/>
      <c r="F35" s="19" t="n"/>
      <c r="G35" s="17" t="n"/>
      <c r="H35" s="19" t="n"/>
      <c r="I35" s="18" t="n"/>
      <c r="J35" s="31">
        <f>IF(OR(B35="",G35=""),"",IF(OR(G35&lt;B35,G35&gt;Assumptions!$B$3),"",ROUND((G35-B35)*24,2)))</f>
        <v/>
      </c>
      <c r="K35" s="31">
        <f>IF(D35="","",IFERROR(VLOOKUP(D35,Assumptions!$A$9:$B$13,2,FALSE),""))</f>
        <v/>
      </c>
      <c r="L35" s="20">
        <f>IF(A35="","",IF(B35="","Check dates",IF(G35="","Pending",IF(OR(G35&lt;B35,G35&gt;Assumptions!$B$3),"Check dates",IF(OR(J35="",K35=""),"Check target",IF(J35&lt;=K35,"Yes","No"))))))</f>
        <v/>
      </c>
      <c r="M35" s="21">
        <f>IF(A35="","",IF(B35="","Enter inquiry time",IF(B35&gt;Assumptions!$B$3,"Check inquiry time",IF(G35&lt;&gt;"",IF(OR(G35&lt;B35,G35&gt;Assumptions!$B$3),"Check response time",IF(K35="","Check target",IF(J35&gt;K35,"Review late response",""))),IF(K35="","Check target",IF((Assumptions!$B$3-B35)*24&gt;K35,"Pending past target","Pending"))))))</f>
        <v/>
      </c>
    </row>
    <row r="36" ht="22" customHeight="1">
      <c r="A36" s="16" t="n"/>
      <c r="B36" s="17" t="n"/>
      <c r="C36" s="18" t="n"/>
      <c r="D36" s="19" t="n"/>
      <c r="E36" s="19" t="n"/>
      <c r="F36" s="19" t="n"/>
      <c r="G36" s="17" t="n"/>
      <c r="H36" s="19" t="n"/>
      <c r="I36" s="18" t="n"/>
      <c r="J36" s="29">
        <f>IF(OR(B36="",G36=""),"",IF(OR(G36&lt;B36,G36&gt;Assumptions!$B$3),"",ROUND((G36-B36)*24,2)))</f>
        <v/>
      </c>
      <c r="K36" s="29">
        <f>IF(D36="","",IFERROR(VLOOKUP(D36,Assumptions!$A$9:$B$13,2,FALSE),""))</f>
        <v/>
      </c>
      <c r="L36" s="22">
        <f>IF(A36="","",IF(B36="","Check dates",IF(G36="","Pending",IF(OR(G36&lt;B36,G36&gt;Assumptions!$B$3),"Check dates",IF(OR(J36="",K36=""),"Check target",IF(J36&lt;=K36,"Yes","No"))))))</f>
        <v/>
      </c>
      <c r="M36" s="23">
        <f>IF(A36="","",IF(B36="","Enter inquiry time",IF(B36&gt;Assumptions!$B$3,"Check inquiry time",IF(G36&lt;&gt;"",IF(OR(G36&lt;B36,G36&gt;Assumptions!$B$3),"Check response time",IF(K36="","Check target",IF(J36&gt;K36,"Review late response",""))),IF(K36="","Check target",IF((Assumptions!$B$3-B36)*24&gt;K36,"Pending past target","Pending"))))))</f>
        <v/>
      </c>
    </row>
    <row r="37" ht="22" customHeight="1">
      <c r="A37" s="16" t="n"/>
      <c r="B37" s="17" t="n"/>
      <c r="C37" s="18" t="n"/>
      <c r="D37" s="19" t="n"/>
      <c r="E37" s="19" t="n"/>
      <c r="F37" s="19" t="n"/>
      <c r="G37" s="17" t="n"/>
      <c r="H37" s="19" t="n"/>
      <c r="I37" s="18" t="n"/>
      <c r="J37" s="31">
        <f>IF(OR(B37="",G37=""),"",IF(OR(G37&lt;B37,G37&gt;Assumptions!$B$3),"",ROUND((G37-B37)*24,2)))</f>
        <v/>
      </c>
      <c r="K37" s="31">
        <f>IF(D37="","",IFERROR(VLOOKUP(D37,Assumptions!$A$9:$B$13,2,FALSE),""))</f>
        <v/>
      </c>
      <c r="L37" s="20">
        <f>IF(A37="","",IF(B37="","Check dates",IF(G37="","Pending",IF(OR(G37&lt;B37,G37&gt;Assumptions!$B$3),"Check dates",IF(OR(J37="",K37=""),"Check target",IF(J37&lt;=K37,"Yes","No"))))))</f>
        <v/>
      </c>
      <c r="M37" s="21">
        <f>IF(A37="","",IF(B37="","Enter inquiry time",IF(B37&gt;Assumptions!$B$3,"Check inquiry time",IF(G37&lt;&gt;"",IF(OR(G37&lt;B37,G37&gt;Assumptions!$B$3),"Check response time",IF(K37="","Check target",IF(J37&gt;K37,"Review late response",""))),IF(K37="","Check target",IF((Assumptions!$B$3-B37)*24&gt;K37,"Pending past target","Pending"))))))</f>
        <v/>
      </c>
    </row>
    <row r="38" ht="22" customHeight="1">
      <c r="A38" s="16" t="n"/>
      <c r="B38" s="17" t="n"/>
      <c r="C38" s="18" t="n"/>
      <c r="D38" s="19" t="n"/>
      <c r="E38" s="19" t="n"/>
      <c r="F38" s="19" t="n"/>
      <c r="G38" s="17" t="n"/>
      <c r="H38" s="19" t="n"/>
      <c r="I38" s="18" t="n"/>
      <c r="J38" s="29">
        <f>IF(OR(B38="",G38=""),"",IF(OR(G38&lt;B38,G38&gt;Assumptions!$B$3),"",ROUND((G38-B38)*24,2)))</f>
        <v/>
      </c>
      <c r="K38" s="29">
        <f>IF(D38="","",IFERROR(VLOOKUP(D38,Assumptions!$A$9:$B$13,2,FALSE),""))</f>
        <v/>
      </c>
      <c r="L38" s="22">
        <f>IF(A38="","",IF(B38="","Check dates",IF(G38="","Pending",IF(OR(G38&lt;B38,G38&gt;Assumptions!$B$3),"Check dates",IF(OR(J38="",K38=""),"Check target",IF(J38&lt;=K38,"Yes","No"))))))</f>
        <v/>
      </c>
      <c r="M38" s="23">
        <f>IF(A38="","",IF(B38="","Enter inquiry time",IF(B38&gt;Assumptions!$B$3,"Check inquiry time",IF(G38&lt;&gt;"",IF(OR(G38&lt;B38,G38&gt;Assumptions!$B$3),"Check response time",IF(K38="","Check target",IF(J38&gt;K38,"Review late response",""))),IF(K38="","Check target",IF((Assumptions!$B$3-B38)*24&gt;K38,"Pending past target","Pending"))))))</f>
        <v/>
      </c>
    </row>
    <row r="39" ht="22" customHeight="1">
      <c r="A39" s="16" t="n"/>
      <c r="B39" s="17" t="n"/>
      <c r="C39" s="18" t="n"/>
      <c r="D39" s="19" t="n"/>
      <c r="E39" s="19" t="n"/>
      <c r="F39" s="19" t="n"/>
      <c r="G39" s="17" t="n"/>
      <c r="H39" s="19" t="n"/>
      <c r="I39" s="18" t="n"/>
      <c r="J39" s="31">
        <f>IF(OR(B39="",G39=""),"",IF(OR(G39&lt;B39,G39&gt;Assumptions!$B$3),"",ROUND((G39-B39)*24,2)))</f>
        <v/>
      </c>
      <c r="K39" s="31">
        <f>IF(D39="","",IFERROR(VLOOKUP(D39,Assumptions!$A$9:$B$13,2,FALSE),""))</f>
        <v/>
      </c>
      <c r="L39" s="20">
        <f>IF(A39="","",IF(B39="","Check dates",IF(G39="","Pending",IF(OR(G39&lt;B39,G39&gt;Assumptions!$B$3),"Check dates",IF(OR(J39="",K39=""),"Check target",IF(J39&lt;=K39,"Yes","No"))))))</f>
        <v/>
      </c>
      <c r="M39" s="21">
        <f>IF(A39="","",IF(B39="","Enter inquiry time",IF(B39&gt;Assumptions!$B$3,"Check inquiry time",IF(G39&lt;&gt;"",IF(OR(G39&lt;B39,G39&gt;Assumptions!$B$3),"Check response time",IF(K39="","Check target",IF(J39&gt;K39,"Review late response",""))),IF(K39="","Check target",IF((Assumptions!$B$3-B39)*24&gt;K39,"Pending past target","Pending"))))))</f>
        <v/>
      </c>
    </row>
    <row r="40" ht="22" customHeight="1">
      <c r="A40" s="16" t="n"/>
      <c r="B40" s="17" t="n"/>
      <c r="C40" s="18" t="n"/>
      <c r="D40" s="19" t="n"/>
      <c r="E40" s="19" t="n"/>
      <c r="F40" s="19" t="n"/>
      <c r="G40" s="17" t="n"/>
      <c r="H40" s="19" t="n"/>
      <c r="I40" s="18" t="n"/>
      <c r="J40" s="29">
        <f>IF(OR(B40="",G40=""),"",IF(OR(G40&lt;B40,G40&gt;Assumptions!$B$3),"",ROUND((G40-B40)*24,2)))</f>
        <v/>
      </c>
      <c r="K40" s="29">
        <f>IF(D40="","",IFERROR(VLOOKUP(D40,Assumptions!$A$9:$B$13,2,FALSE),""))</f>
        <v/>
      </c>
      <c r="L40" s="22">
        <f>IF(A40="","",IF(B40="","Check dates",IF(G40="","Pending",IF(OR(G40&lt;B40,G40&gt;Assumptions!$B$3),"Check dates",IF(OR(J40="",K40=""),"Check target",IF(J40&lt;=K40,"Yes","No"))))))</f>
        <v/>
      </c>
      <c r="M40" s="23">
        <f>IF(A40="","",IF(B40="","Enter inquiry time",IF(B40&gt;Assumptions!$B$3,"Check inquiry time",IF(G40&lt;&gt;"",IF(OR(G40&lt;B40,G40&gt;Assumptions!$B$3),"Check response time",IF(K40="","Check target",IF(J40&gt;K40,"Review late response",""))),IF(K40="","Check target",IF((Assumptions!$B$3-B40)*24&gt;K40,"Pending past target","Pending"))))))</f>
        <v/>
      </c>
    </row>
    <row r="41" ht="22" customHeight="1">
      <c r="A41" s="16" t="n"/>
      <c r="B41" s="17" t="n"/>
      <c r="C41" s="18" t="n"/>
      <c r="D41" s="19" t="n"/>
      <c r="E41" s="19" t="n"/>
      <c r="F41" s="19" t="n"/>
      <c r="G41" s="17" t="n"/>
      <c r="H41" s="19" t="n"/>
      <c r="I41" s="18" t="n"/>
      <c r="J41" s="31">
        <f>IF(OR(B41="",G41=""),"",IF(OR(G41&lt;B41,G41&gt;Assumptions!$B$3),"",ROUND((G41-B41)*24,2)))</f>
        <v/>
      </c>
      <c r="K41" s="31">
        <f>IF(D41="","",IFERROR(VLOOKUP(D41,Assumptions!$A$9:$B$13,2,FALSE),""))</f>
        <v/>
      </c>
      <c r="L41" s="20">
        <f>IF(A41="","",IF(B41="","Check dates",IF(G41="","Pending",IF(OR(G41&lt;B41,G41&gt;Assumptions!$B$3),"Check dates",IF(OR(J41="",K41=""),"Check target",IF(J41&lt;=K41,"Yes","No"))))))</f>
        <v/>
      </c>
      <c r="M41" s="21">
        <f>IF(A41="","",IF(B41="","Enter inquiry time",IF(B41&gt;Assumptions!$B$3,"Check inquiry time",IF(G41&lt;&gt;"",IF(OR(G41&lt;B41,G41&gt;Assumptions!$B$3),"Check response time",IF(K41="","Check target",IF(J41&gt;K41,"Review late response",""))),IF(K41="","Check target",IF((Assumptions!$B$3-B41)*24&gt;K41,"Pending past target","Pending"))))))</f>
        <v/>
      </c>
    </row>
    <row r="42" ht="22" customHeight="1">
      <c r="A42" s="16" t="n"/>
      <c r="B42" s="17" t="n"/>
      <c r="C42" s="18" t="n"/>
      <c r="D42" s="19" t="n"/>
      <c r="E42" s="19" t="n"/>
      <c r="F42" s="19" t="n"/>
      <c r="G42" s="17" t="n"/>
      <c r="H42" s="19" t="n"/>
      <c r="I42" s="18" t="n"/>
      <c r="J42" s="29">
        <f>IF(OR(B42="",G42=""),"",IF(OR(G42&lt;B42,G42&gt;Assumptions!$B$3),"",ROUND((G42-B42)*24,2)))</f>
        <v/>
      </c>
      <c r="K42" s="29">
        <f>IF(D42="","",IFERROR(VLOOKUP(D42,Assumptions!$A$9:$B$13,2,FALSE),""))</f>
        <v/>
      </c>
      <c r="L42" s="22">
        <f>IF(A42="","",IF(B42="","Check dates",IF(G42="","Pending",IF(OR(G42&lt;B42,G42&gt;Assumptions!$B$3),"Check dates",IF(OR(J42="",K42=""),"Check target",IF(J42&lt;=K42,"Yes","No"))))))</f>
        <v/>
      </c>
      <c r="M42" s="23">
        <f>IF(A42="","",IF(B42="","Enter inquiry time",IF(B42&gt;Assumptions!$B$3,"Check inquiry time",IF(G42&lt;&gt;"",IF(OR(G42&lt;B42,G42&gt;Assumptions!$B$3),"Check response time",IF(K42="","Check target",IF(J42&gt;K42,"Review late response",""))),IF(K42="","Check target",IF((Assumptions!$B$3-B42)*24&gt;K42,"Pending past target","Pending"))))))</f>
        <v/>
      </c>
    </row>
    <row r="43" ht="22" customHeight="1">
      <c r="A43" s="16" t="n"/>
      <c r="B43" s="17" t="n"/>
      <c r="C43" s="18" t="n"/>
      <c r="D43" s="19" t="n"/>
      <c r="E43" s="19" t="n"/>
      <c r="F43" s="19" t="n"/>
      <c r="G43" s="17" t="n"/>
      <c r="H43" s="19" t="n"/>
      <c r="I43" s="18" t="n"/>
      <c r="J43" s="31">
        <f>IF(OR(B43="",G43=""),"",IF(OR(G43&lt;B43,G43&gt;Assumptions!$B$3),"",ROUND((G43-B43)*24,2)))</f>
        <v/>
      </c>
      <c r="K43" s="31">
        <f>IF(D43="","",IFERROR(VLOOKUP(D43,Assumptions!$A$9:$B$13,2,FALSE),""))</f>
        <v/>
      </c>
      <c r="L43" s="20">
        <f>IF(A43="","",IF(B43="","Check dates",IF(G43="","Pending",IF(OR(G43&lt;B43,G43&gt;Assumptions!$B$3),"Check dates",IF(OR(J43="",K43=""),"Check target",IF(J43&lt;=K43,"Yes","No"))))))</f>
        <v/>
      </c>
      <c r="M43" s="21">
        <f>IF(A43="","",IF(B43="","Enter inquiry time",IF(B43&gt;Assumptions!$B$3,"Check inquiry time",IF(G43&lt;&gt;"",IF(OR(G43&lt;B43,G43&gt;Assumptions!$B$3),"Check response time",IF(K43="","Check target",IF(J43&gt;K43,"Review late response",""))),IF(K43="","Check target",IF((Assumptions!$B$3-B43)*24&gt;K43,"Pending past target","Pending"))))))</f>
        <v/>
      </c>
    </row>
    <row r="44" ht="22" customHeight="1">
      <c r="A44" s="16" t="n"/>
      <c r="B44" s="17" t="n"/>
      <c r="C44" s="18" t="n"/>
      <c r="D44" s="19" t="n"/>
      <c r="E44" s="19" t="n"/>
      <c r="F44" s="19" t="n"/>
      <c r="G44" s="17" t="n"/>
      <c r="H44" s="19" t="n"/>
      <c r="I44" s="18" t="n"/>
      <c r="J44" s="29">
        <f>IF(OR(B44="",G44=""),"",IF(OR(G44&lt;B44,G44&gt;Assumptions!$B$3),"",ROUND((G44-B44)*24,2)))</f>
        <v/>
      </c>
      <c r="K44" s="29">
        <f>IF(D44="","",IFERROR(VLOOKUP(D44,Assumptions!$A$9:$B$13,2,FALSE),""))</f>
        <v/>
      </c>
      <c r="L44" s="22">
        <f>IF(A44="","",IF(B44="","Check dates",IF(G44="","Pending",IF(OR(G44&lt;B44,G44&gt;Assumptions!$B$3),"Check dates",IF(OR(J44="",K44=""),"Check target",IF(J44&lt;=K44,"Yes","No"))))))</f>
        <v/>
      </c>
      <c r="M44" s="23">
        <f>IF(A44="","",IF(B44="","Enter inquiry time",IF(B44&gt;Assumptions!$B$3,"Check inquiry time",IF(G44&lt;&gt;"",IF(OR(G44&lt;B44,G44&gt;Assumptions!$B$3),"Check response time",IF(K44="","Check target",IF(J44&gt;K44,"Review late response",""))),IF(K44="","Check target",IF((Assumptions!$B$3-B44)*24&gt;K44,"Pending past target","Pending"))))))</f>
        <v/>
      </c>
    </row>
    <row r="45" ht="22" customHeight="1">
      <c r="A45" s="16" t="n"/>
      <c r="B45" s="17" t="n"/>
      <c r="C45" s="18" t="n"/>
      <c r="D45" s="19" t="n"/>
      <c r="E45" s="19" t="n"/>
      <c r="F45" s="19" t="n"/>
      <c r="G45" s="17" t="n"/>
      <c r="H45" s="19" t="n"/>
      <c r="I45" s="18" t="n"/>
      <c r="J45" s="31">
        <f>IF(OR(B45="",G45=""),"",IF(OR(G45&lt;B45,G45&gt;Assumptions!$B$3),"",ROUND((G45-B45)*24,2)))</f>
        <v/>
      </c>
      <c r="K45" s="31">
        <f>IF(D45="","",IFERROR(VLOOKUP(D45,Assumptions!$A$9:$B$13,2,FALSE),""))</f>
        <v/>
      </c>
      <c r="L45" s="20">
        <f>IF(A45="","",IF(B45="","Check dates",IF(G45="","Pending",IF(OR(G45&lt;B45,G45&gt;Assumptions!$B$3),"Check dates",IF(OR(J45="",K45=""),"Check target",IF(J45&lt;=K45,"Yes","No"))))))</f>
        <v/>
      </c>
      <c r="M45" s="21">
        <f>IF(A45="","",IF(B45="","Enter inquiry time",IF(B45&gt;Assumptions!$B$3,"Check inquiry time",IF(G45&lt;&gt;"",IF(OR(G45&lt;B45,G45&gt;Assumptions!$B$3),"Check response time",IF(K45="","Check target",IF(J45&gt;K45,"Review late response",""))),IF(K45="","Check target",IF((Assumptions!$B$3-B45)*24&gt;K45,"Pending past target","Pending"))))))</f>
        <v/>
      </c>
    </row>
    <row r="46" ht="22" customHeight="1">
      <c r="A46" s="16" t="n"/>
      <c r="B46" s="17" t="n"/>
      <c r="C46" s="18" t="n"/>
      <c r="D46" s="19" t="n"/>
      <c r="E46" s="19" t="n"/>
      <c r="F46" s="19" t="n"/>
      <c r="G46" s="17" t="n"/>
      <c r="H46" s="19" t="n"/>
      <c r="I46" s="18" t="n"/>
      <c r="J46" s="29">
        <f>IF(OR(B46="",G46=""),"",IF(OR(G46&lt;B46,G46&gt;Assumptions!$B$3),"",ROUND((G46-B46)*24,2)))</f>
        <v/>
      </c>
      <c r="K46" s="29">
        <f>IF(D46="","",IFERROR(VLOOKUP(D46,Assumptions!$A$9:$B$13,2,FALSE),""))</f>
        <v/>
      </c>
      <c r="L46" s="22">
        <f>IF(A46="","",IF(B46="","Check dates",IF(G46="","Pending",IF(OR(G46&lt;B46,G46&gt;Assumptions!$B$3),"Check dates",IF(OR(J46="",K46=""),"Check target",IF(J46&lt;=K46,"Yes","No"))))))</f>
        <v/>
      </c>
      <c r="M46" s="23">
        <f>IF(A46="","",IF(B46="","Enter inquiry time",IF(B46&gt;Assumptions!$B$3,"Check inquiry time",IF(G46&lt;&gt;"",IF(OR(G46&lt;B46,G46&gt;Assumptions!$B$3),"Check response time",IF(K46="","Check target",IF(J46&gt;K46,"Review late response",""))),IF(K46="","Check target",IF((Assumptions!$B$3-B46)*24&gt;K46,"Pending past target","Pending"))))))</f>
        <v/>
      </c>
    </row>
    <row r="47" ht="22" customHeight="1">
      <c r="A47" s="16" t="n"/>
      <c r="B47" s="17" t="n"/>
      <c r="C47" s="18" t="n"/>
      <c r="D47" s="19" t="n"/>
      <c r="E47" s="19" t="n"/>
      <c r="F47" s="19" t="n"/>
      <c r="G47" s="17" t="n"/>
      <c r="H47" s="19" t="n"/>
      <c r="I47" s="18" t="n"/>
      <c r="J47" s="31">
        <f>IF(OR(B47="",G47=""),"",IF(OR(G47&lt;B47,G47&gt;Assumptions!$B$3),"",ROUND((G47-B47)*24,2)))</f>
        <v/>
      </c>
      <c r="K47" s="31">
        <f>IF(D47="","",IFERROR(VLOOKUP(D47,Assumptions!$A$9:$B$13,2,FALSE),""))</f>
        <v/>
      </c>
      <c r="L47" s="20">
        <f>IF(A47="","",IF(B47="","Check dates",IF(G47="","Pending",IF(OR(G47&lt;B47,G47&gt;Assumptions!$B$3),"Check dates",IF(OR(J47="",K47=""),"Check target",IF(J47&lt;=K47,"Yes","No"))))))</f>
        <v/>
      </c>
      <c r="M47" s="21">
        <f>IF(A47="","",IF(B47="","Enter inquiry time",IF(B47&gt;Assumptions!$B$3,"Check inquiry time",IF(G47&lt;&gt;"",IF(OR(G47&lt;B47,G47&gt;Assumptions!$B$3),"Check response time",IF(K47="","Check target",IF(J47&gt;K47,"Review late response",""))),IF(K47="","Check target",IF((Assumptions!$B$3-B47)*24&gt;K47,"Pending past target","Pending"))))))</f>
        <v/>
      </c>
    </row>
    <row r="48" ht="22" customHeight="1">
      <c r="A48" s="16" t="n"/>
      <c r="B48" s="17" t="n"/>
      <c r="C48" s="18" t="n"/>
      <c r="D48" s="19" t="n"/>
      <c r="E48" s="19" t="n"/>
      <c r="F48" s="19" t="n"/>
      <c r="G48" s="17" t="n"/>
      <c r="H48" s="19" t="n"/>
      <c r="I48" s="18" t="n"/>
      <c r="J48" s="29">
        <f>IF(OR(B48="",G48=""),"",IF(OR(G48&lt;B48,G48&gt;Assumptions!$B$3),"",ROUND((G48-B48)*24,2)))</f>
        <v/>
      </c>
      <c r="K48" s="29">
        <f>IF(D48="","",IFERROR(VLOOKUP(D48,Assumptions!$A$9:$B$13,2,FALSE),""))</f>
        <v/>
      </c>
      <c r="L48" s="22">
        <f>IF(A48="","",IF(B48="","Check dates",IF(G48="","Pending",IF(OR(G48&lt;B48,G48&gt;Assumptions!$B$3),"Check dates",IF(OR(J48="",K48=""),"Check target",IF(J48&lt;=K48,"Yes","No"))))))</f>
        <v/>
      </c>
      <c r="M48" s="23">
        <f>IF(A48="","",IF(B48="","Enter inquiry time",IF(B48&gt;Assumptions!$B$3,"Check inquiry time",IF(G48&lt;&gt;"",IF(OR(G48&lt;B48,G48&gt;Assumptions!$B$3),"Check response time",IF(K48="","Check target",IF(J48&gt;K48,"Review late response",""))),IF(K48="","Check target",IF((Assumptions!$B$3-B48)*24&gt;K48,"Pending past target","Pending"))))))</f>
        <v/>
      </c>
    </row>
    <row r="49" ht="22" customHeight="1">
      <c r="A49" s="16" t="n"/>
      <c r="B49" s="17" t="n"/>
      <c r="C49" s="18" t="n"/>
      <c r="D49" s="19" t="n"/>
      <c r="E49" s="19" t="n"/>
      <c r="F49" s="19" t="n"/>
      <c r="G49" s="17" t="n"/>
      <c r="H49" s="19" t="n"/>
      <c r="I49" s="18" t="n"/>
      <c r="J49" s="31">
        <f>IF(OR(B49="",G49=""),"",IF(OR(G49&lt;B49,G49&gt;Assumptions!$B$3),"",ROUND((G49-B49)*24,2)))</f>
        <v/>
      </c>
      <c r="K49" s="31">
        <f>IF(D49="","",IFERROR(VLOOKUP(D49,Assumptions!$A$9:$B$13,2,FALSE),""))</f>
        <v/>
      </c>
      <c r="L49" s="20">
        <f>IF(A49="","",IF(B49="","Check dates",IF(G49="","Pending",IF(OR(G49&lt;B49,G49&gt;Assumptions!$B$3),"Check dates",IF(OR(J49="",K49=""),"Check target",IF(J49&lt;=K49,"Yes","No"))))))</f>
        <v/>
      </c>
      <c r="M49" s="21">
        <f>IF(A49="","",IF(B49="","Enter inquiry time",IF(B49&gt;Assumptions!$B$3,"Check inquiry time",IF(G49&lt;&gt;"",IF(OR(G49&lt;B49,G49&gt;Assumptions!$B$3),"Check response time",IF(K49="","Check target",IF(J49&gt;K49,"Review late response",""))),IF(K49="","Check target",IF((Assumptions!$B$3-B49)*24&gt;K49,"Pending past target","Pending"))))))</f>
        <v/>
      </c>
    </row>
    <row r="50" ht="22" customHeight="1">
      <c r="A50" s="16" t="n"/>
      <c r="B50" s="17" t="n"/>
      <c r="C50" s="18" t="n"/>
      <c r="D50" s="19" t="n"/>
      <c r="E50" s="19" t="n"/>
      <c r="F50" s="19" t="n"/>
      <c r="G50" s="17" t="n"/>
      <c r="H50" s="19" t="n"/>
      <c r="I50" s="18" t="n"/>
      <c r="J50" s="29">
        <f>IF(OR(B50="",G50=""),"",IF(OR(G50&lt;B50,G50&gt;Assumptions!$B$3),"",ROUND((G50-B50)*24,2)))</f>
        <v/>
      </c>
      <c r="K50" s="29">
        <f>IF(D50="","",IFERROR(VLOOKUP(D50,Assumptions!$A$9:$B$13,2,FALSE),""))</f>
        <v/>
      </c>
      <c r="L50" s="22">
        <f>IF(A50="","",IF(B50="","Check dates",IF(G50="","Pending",IF(OR(G50&lt;B50,G50&gt;Assumptions!$B$3),"Check dates",IF(OR(J50="",K50=""),"Check target",IF(J50&lt;=K50,"Yes","No"))))))</f>
        <v/>
      </c>
      <c r="M50" s="23">
        <f>IF(A50="","",IF(B50="","Enter inquiry time",IF(B50&gt;Assumptions!$B$3,"Check inquiry time",IF(G50&lt;&gt;"",IF(OR(G50&lt;B50,G50&gt;Assumptions!$B$3),"Check response time",IF(K50="","Check target",IF(J50&gt;K50,"Review late response",""))),IF(K50="","Check target",IF((Assumptions!$B$3-B50)*24&gt;K50,"Pending past target","Pending"))))))</f>
        <v/>
      </c>
    </row>
    <row r="51" ht="22" customHeight="1">
      <c r="A51" s="16" t="n"/>
      <c r="B51" s="17" t="n"/>
      <c r="C51" s="18" t="n"/>
      <c r="D51" s="19" t="n"/>
      <c r="E51" s="19" t="n"/>
      <c r="F51" s="19" t="n"/>
      <c r="G51" s="17" t="n"/>
      <c r="H51" s="19" t="n"/>
      <c r="I51" s="18" t="n"/>
      <c r="J51" s="31">
        <f>IF(OR(B51="",G51=""),"",IF(OR(G51&lt;B51,G51&gt;Assumptions!$B$3),"",ROUND((G51-B51)*24,2)))</f>
        <v/>
      </c>
      <c r="K51" s="31">
        <f>IF(D51="","",IFERROR(VLOOKUP(D51,Assumptions!$A$9:$B$13,2,FALSE),""))</f>
        <v/>
      </c>
      <c r="L51" s="20">
        <f>IF(A51="","",IF(B51="","Check dates",IF(G51="","Pending",IF(OR(G51&lt;B51,G51&gt;Assumptions!$B$3),"Check dates",IF(OR(J51="",K51=""),"Check target",IF(J51&lt;=K51,"Yes","No"))))))</f>
        <v/>
      </c>
      <c r="M51" s="21">
        <f>IF(A51="","",IF(B51="","Enter inquiry time",IF(B51&gt;Assumptions!$B$3,"Check inquiry time",IF(G51&lt;&gt;"",IF(OR(G51&lt;B51,G51&gt;Assumptions!$B$3),"Check response time",IF(K51="","Check target",IF(J51&gt;K51,"Review late response",""))),IF(K51="","Check target",IF((Assumptions!$B$3-B51)*24&gt;K51,"Pending past target","Pending"))))))</f>
        <v/>
      </c>
    </row>
    <row r="52" ht="22" customHeight="1">
      <c r="A52" s="16" t="n"/>
      <c r="B52" s="17" t="n"/>
      <c r="C52" s="18" t="n"/>
      <c r="D52" s="19" t="n"/>
      <c r="E52" s="19" t="n"/>
      <c r="F52" s="19" t="n"/>
      <c r="G52" s="17" t="n"/>
      <c r="H52" s="19" t="n"/>
      <c r="I52" s="18" t="n"/>
      <c r="J52" s="29">
        <f>IF(OR(B52="",G52=""),"",IF(OR(G52&lt;B52,G52&gt;Assumptions!$B$3),"",ROUND((G52-B52)*24,2)))</f>
        <v/>
      </c>
      <c r="K52" s="29">
        <f>IF(D52="","",IFERROR(VLOOKUP(D52,Assumptions!$A$9:$B$13,2,FALSE),""))</f>
        <v/>
      </c>
      <c r="L52" s="22">
        <f>IF(A52="","",IF(B52="","Check dates",IF(G52="","Pending",IF(OR(G52&lt;B52,G52&gt;Assumptions!$B$3),"Check dates",IF(OR(J52="",K52=""),"Check target",IF(J52&lt;=K52,"Yes","No"))))))</f>
        <v/>
      </c>
      <c r="M52" s="23">
        <f>IF(A52="","",IF(B52="","Enter inquiry time",IF(B52&gt;Assumptions!$B$3,"Check inquiry time",IF(G52&lt;&gt;"",IF(OR(G52&lt;B52,G52&gt;Assumptions!$B$3),"Check response time",IF(K52="","Check target",IF(J52&gt;K52,"Review late response",""))),IF(K52="","Check target",IF((Assumptions!$B$3-B52)*24&gt;K52,"Pending past target","Pending"))))))</f>
        <v/>
      </c>
    </row>
    <row r="53" ht="22" customHeight="1">
      <c r="A53" s="16" t="n"/>
      <c r="B53" s="17" t="n"/>
      <c r="C53" s="18" t="n"/>
      <c r="D53" s="19" t="n"/>
      <c r="E53" s="19" t="n"/>
      <c r="F53" s="19" t="n"/>
      <c r="G53" s="17" t="n"/>
      <c r="H53" s="19" t="n"/>
      <c r="I53" s="18" t="n"/>
      <c r="J53" s="31">
        <f>IF(OR(B53="",G53=""),"",IF(OR(G53&lt;B53,G53&gt;Assumptions!$B$3),"",ROUND((G53-B53)*24,2)))</f>
        <v/>
      </c>
      <c r="K53" s="31">
        <f>IF(D53="","",IFERROR(VLOOKUP(D53,Assumptions!$A$9:$B$13,2,FALSE),""))</f>
        <v/>
      </c>
      <c r="L53" s="20">
        <f>IF(A53="","",IF(B53="","Check dates",IF(G53="","Pending",IF(OR(G53&lt;B53,G53&gt;Assumptions!$B$3),"Check dates",IF(OR(J53="",K53=""),"Check target",IF(J53&lt;=K53,"Yes","No"))))))</f>
        <v/>
      </c>
      <c r="M53" s="21">
        <f>IF(A53="","",IF(B53="","Enter inquiry time",IF(B53&gt;Assumptions!$B$3,"Check inquiry time",IF(G53&lt;&gt;"",IF(OR(G53&lt;B53,G53&gt;Assumptions!$B$3),"Check response time",IF(K53="","Check target",IF(J53&gt;K53,"Review late response",""))),IF(K53="","Check target",IF((Assumptions!$B$3-B53)*24&gt;K53,"Pending past target","Pending"))))))</f>
        <v/>
      </c>
    </row>
    <row r="54" ht="22" customHeight="1">
      <c r="A54" s="16" t="n"/>
      <c r="B54" s="17" t="n"/>
      <c r="C54" s="18" t="n"/>
      <c r="D54" s="19" t="n"/>
      <c r="E54" s="19" t="n"/>
      <c r="F54" s="19" t="n"/>
      <c r="G54" s="17" t="n"/>
      <c r="H54" s="19" t="n"/>
      <c r="I54" s="18" t="n"/>
      <c r="J54" s="29">
        <f>IF(OR(B54="",G54=""),"",IF(OR(G54&lt;B54,G54&gt;Assumptions!$B$3),"",ROUND((G54-B54)*24,2)))</f>
        <v/>
      </c>
      <c r="K54" s="29">
        <f>IF(D54="","",IFERROR(VLOOKUP(D54,Assumptions!$A$9:$B$13,2,FALSE),""))</f>
        <v/>
      </c>
      <c r="L54" s="22">
        <f>IF(A54="","",IF(B54="","Check dates",IF(G54="","Pending",IF(OR(G54&lt;B54,G54&gt;Assumptions!$B$3),"Check dates",IF(OR(J54="",K54=""),"Check target",IF(J54&lt;=K54,"Yes","No"))))))</f>
        <v/>
      </c>
      <c r="M54" s="23">
        <f>IF(A54="","",IF(B54="","Enter inquiry time",IF(B54&gt;Assumptions!$B$3,"Check inquiry time",IF(G54&lt;&gt;"",IF(OR(G54&lt;B54,G54&gt;Assumptions!$B$3),"Check response time",IF(K54="","Check target",IF(J54&gt;K54,"Review late response",""))),IF(K54="","Check target",IF((Assumptions!$B$3-B54)*24&gt;K54,"Pending past target","Pending"))))))</f>
        <v/>
      </c>
    </row>
    <row r="55" ht="22" customHeight="1">
      <c r="A55" s="16" t="n"/>
      <c r="B55" s="17" t="n"/>
      <c r="C55" s="18" t="n"/>
      <c r="D55" s="19" t="n"/>
      <c r="E55" s="19" t="n"/>
      <c r="F55" s="19" t="n"/>
      <c r="G55" s="17" t="n"/>
      <c r="H55" s="19" t="n"/>
      <c r="I55" s="18" t="n"/>
      <c r="J55" s="31">
        <f>IF(OR(B55="",G55=""),"",IF(OR(G55&lt;B55,G55&gt;Assumptions!$B$3),"",ROUND((G55-B55)*24,2)))</f>
        <v/>
      </c>
      <c r="K55" s="31">
        <f>IF(D55="","",IFERROR(VLOOKUP(D55,Assumptions!$A$9:$B$13,2,FALSE),""))</f>
        <v/>
      </c>
      <c r="L55" s="20">
        <f>IF(A55="","",IF(B55="","Check dates",IF(G55="","Pending",IF(OR(G55&lt;B55,G55&gt;Assumptions!$B$3),"Check dates",IF(OR(J55="",K55=""),"Check target",IF(J55&lt;=K55,"Yes","No"))))))</f>
        <v/>
      </c>
      <c r="M55" s="21">
        <f>IF(A55="","",IF(B55="","Enter inquiry time",IF(B55&gt;Assumptions!$B$3,"Check inquiry time",IF(G55&lt;&gt;"",IF(OR(G55&lt;B55,G55&gt;Assumptions!$B$3),"Check response time",IF(K55="","Check target",IF(J55&gt;K55,"Review late response",""))),IF(K55="","Check target",IF((Assumptions!$B$3-B55)*24&gt;K55,"Pending past target","Pending"))))))</f>
        <v/>
      </c>
    </row>
    <row r="56" ht="22" customHeight="1">
      <c r="A56" s="16" t="n"/>
      <c r="B56" s="17" t="n"/>
      <c r="C56" s="18" t="n"/>
      <c r="D56" s="19" t="n"/>
      <c r="E56" s="19" t="n"/>
      <c r="F56" s="19" t="n"/>
      <c r="G56" s="17" t="n"/>
      <c r="H56" s="19" t="n"/>
      <c r="I56" s="18" t="n"/>
      <c r="J56" s="29">
        <f>IF(OR(B56="",G56=""),"",IF(OR(G56&lt;B56,G56&gt;Assumptions!$B$3),"",ROUND((G56-B56)*24,2)))</f>
        <v/>
      </c>
      <c r="K56" s="29">
        <f>IF(D56="","",IFERROR(VLOOKUP(D56,Assumptions!$A$9:$B$13,2,FALSE),""))</f>
        <v/>
      </c>
      <c r="L56" s="22">
        <f>IF(A56="","",IF(B56="","Check dates",IF(G56="","Pending",IF(OR(G56&lt;B56,G56&gt;Assumptions!$B$3),"Check dates",IF(OR(J56="",K56=""),"Check target",IF(J56&lt;=K56,"Yes","No"))))))</f>
        <v/>
      </c>
      <c r="M56" s="23">
        <f>IF(A56="","",IF(B56="","Enter inquiry time",IF(B56&gt;Assumptions!$B$3,"Check inquiry time",IF(G56&lt;&gt;"",IF(OR(G56&lt;B56,G56&gt;Assumptions!$B$3),"Check response time",IF(K56="","Check target",IF(J56&gt;K56,"Review late response",""))),IF(K56="","Check target",IF((Assumptions!$B$3-B56)*24&gt;K56,"Pending past target","Pending"))))))</f>
        <v/>
      </c>
    </row>
    <row r="57" ht="22" customHeight="1">
      <c r="A57" s="16" t="n"/>
      <c r="B57" s="17" t="n"/>
      <c r="C57" s="18" t="n"/>
      <c r="D57" s="19" t="n"/>
      <c r="E57" s="19" t="n"/>
      <c r="F57" s="19" t="n"/>
      <c r="G57" s="17" t="n"/>
      <c r="H57" s="19" t="n"/>
      <c r="I57" s="18" t="n"/>
      <c r="J57" s="31">
        <f>IF(OR(B57="",G57=""),"",IF(OR(G57&lt;B57,G57&gt;Assumptions!$B$3),"",ROUND((G57-B57)*24,2)))</f>
        <v/>
      </c>
      <c r="K57" s="31">
        <f>IF(D57="","",IFERROR(VLOOKUP(D57,Assumptions!$A$9:$B$13,2,FALSE),""))</f>
        <v/>
      </c>
      <c r="L57" s="20">
        <f>IF(A57="","",IF(B57="","Check dates",IF(G57="","Pending",IF(OR(G57&lt;B57,G57&gt;Assumptions!$B$3),"Check dates",IF(OR(J57="",K57=""),"Check target",IF(J57&lt;=K57,"Yes","No"))))))</f>
        <v/>
      </c>
      <c r="M57" s="21">
        <f>IF(A57="","",IF(B57="","Enter inquiry time",IF(B57&gt;Assumptions!$B$3,"Check inquiry time",IF(G57&lt;&gt;"",IF(OR(G57&lt;B57,G57&gt;Assumptions!$B$3),"Check response time",IF(K57="","Check target",IF(J57&gt;K57,"Review late response",""))),IF(K57="","Check target",IF((Assumptions!$B$3-B57)*24&gt;K57,"Pending past target","Pending"))))))</f>
        <v/>
      </c>
    </row>
    <row r="58" ht="22" customHeight="1">
      <c r="A58" s="16" t="n"/>
      <c r="B58" s="17" t="n"/>
      <c r="C58" s="18" t="n"/>
      <c r="D58" s="19" t="n"/>
      <c r="E58" s="19" t="n"/>
      <c r="F58" s="19" t="n"/>
      <c r="G58" s="17" t="n"/>
      <c r="H58" s="19" t="n"/>
      <c r="I58" s="18" t="n"/>
      <c r="J58" s="29">
        <f>IF(OR(B58="",G58=""),"",IF(OR(G58&lt;B58,G58&gt;Assumptions!$B$3),"",ROUND((G58-B58)*24,2)))</f>
        <v/>
      </c>
      <c r="K58" s="29">
        <f>IF(D58="","",IFERROR(VLOOKUP(D58,Assumptions!$A$9:$B$13,2,FALSE),""))</f>
        <v/>
      </c>
      <c r="L58" s="22">
        <f>IF(A58="","",IF(B58="","Check dates",IF(G58="","Pending",IF(OR(G58&lt;B58,G58&gt;Assumptions!$B$3),"Check dates",IF(OR(J58="",K58=""),"Check target",IF(J58&lt;=K58,"Yes","No"))))))</f>
        <v/>
      </c>
      <c r="M58" s="23">
        <f>IF(A58="","",IF(B58="","Enter inquiry time",IF(B58&gt;Assumptions!$B$3,"Check inquiry time",IF(G58&lt;&gt;"",IF(OR(G58&lt;B58,G58&gt;Assumptions!$B$3),"Check response time",IF(K58="","Check target",IF(J58&gt;K58,"Review late response",""))),IF(K58="","Check target",IF((Assumptions!$B$3-B58)*24&gt;K58,"Pending past target","Pending"))))))</f>
        <v/>
      </c>
    </row>
    <row r="59" ht="22" customHeight="1">
      <c r="A59" s="16" t="n"/>
      <c r="B59" s="17" t="n"/>
      <c r="C59" s="18" t="n"/>
      <c r="D59" s="19" t="n"/>
      <c r="E59" s="19" t="n"/>
      <c r="F59" s="19" t="n"/>
      <c r="G59" s="17" t="n"/>
      <c r="H59" s="19" t="n"/>
      <c r="I59" s="18" t="n"/>
      <c r="J59" s="31">
        <f>IF(OR(B59="",G59=""),"",IF(OR(G59&lt;B59,G59&gt;Assumptions!$B$3),"",ROUND((G59-B59)*24,2)))</f>
        <v/>
      </c>
      <c r="K59" s="31">
        <f>IF(D59="","",IFERROR(VLOOKUP(D59,Assumptions!$A$9:$B$13,2,FALSE),""))</f>
        <v/>
      </c>
      <c r="L59" s="20">
        <f>IF(A59="","",IF(B59="","Check dates",IF(G59="","Pending",IF(OR(G59&lt;B59,G59&gt;Assumptions!$B$3),"Check dates",IF(OR(J59="",K59=""),"Check target",IF(J59&lt;=K59,"Yes","No"))))))</f>
        <v/>
      </c>
      <c r="M59" s="21">
        <f>IF(A59="","",IF(B59="","Enter inquiry time",IF(B59&gt;Assumptions!$B$3,"Check inquiry time",IF(G59&lt;&gt;"",IF(OR(G59&lt;B59,G59&gt;Assumptions!$B$3),"Check response time",IF(K59="","Check target",IF(J59&gt;K59,"Review late response",""))),IF(K59="","Check target",IF((Assumptions!$B$3-B59)*24&gt;K59,"Pending past target","Pending"))))))</f>
        <v/>
      </c>
    </row>
    <row r="60" ht="22" customHeight="1">
      <c r="A60" s="16" t="n"/>
      <c r="B60" s="17" t="n"/>
      <c r="C60" s="18" t="n"/>
      <c r="D60" s="19" t="n"/>
      <c r="E60" s="19" t="n"/>
      <c r="F60" s="19" t="n"/>
      <c r="G60" s="17" t="n"/>
      <c r="H60" s="19" t="n"/>
      <c r="I60" s="18" t="n"/>
      <c r="J60" s="29">
        <f>IF(OR(B60="",G60=""),"",IF(OR(G60&lt;B60,G60&gt;Assumptions!$B$3),"",ROUND((G60-B60)*24,2)))</f>
        <v/>
      </c>
      <c r="K60" s="29">
        <f>IF(D60="","",IFERROR(VLOOKUP(D60,Assumptions!$A$9:$B$13,2,FALSE),""))</f>
        <v/>
      </c>
      <c r="L60" s="22">
        <f>IF(A60="","",IF(B60="","Check dates",IF(G60="","Pending",IF(OR(G60&lt;B60,G60&gt;Assumptions!$B$3),"Check dates",IF(OR(J60="",K60=""),"Check target",IF(J60&lt;=K60,"Yes","No"))))))</f>
        <v/>
      </c>
      <c r="M60" s="23">
        <f>IF(A60="","",IF(B60="","Enter inquiry time",IF(B60&gt;Assumptions!$B$3,"Check inquiry time",IF(G60&lt;&gt;"",IF(OR(G60&lt;B60,G60&gt;Assumptions!$B$3),"Check response time",IF(K60="","Check target",IF(J60&gt;K60,"Review late response",""))),IF(K60="","Check target",IF((Assumptions!$B$3-B60)*24&gt;K60,"Pending past target","Pending"))))))</f>
        <v/>
      </c>
    </row>
    <row r="61" ht="22" customHeight="1">
      <c r="A61" s="16" t="n"/>
      <c r="B61" s="17" t="n"/>
      <c r="C61" s="18" t="n"/>
      <c r="D61" s="19" t="n"/>
      <c r="E61" s="19" t="n"/>
      <c r="F61" s="19" t="n"/>
      <c r="G61" s="17" t="n"/>
      <c r="H61" s="19" t="n"/>
      <c r="I61" s="18" t="n"/>
      <c r="J61" s="31">
        <f>IF(OR(B61="",G61=""),"",IF(OR(G61&lt;B61,G61&gt;Assumptions!$B$3),"",ROUND((G61-B61)*24,2)))</f>
        <v/>
      </c>
      <c r="K61" s="31">
        <f>IF(D61="","",IFERROR(VLOOKUP(D61,Assumptions!$A$9:$B$13,2,FALSE),""))</f>
        <v/>
      </c>
      <c r="L61" s="20">
        <f>IF(A61="","",IF(B61="","Check dates",IF(G61="","Pending",IF(OR(G61&lt;B61,G61&gt;Assumptions!$B$3),"Check dates",IF(OR(J61="",K61=""),"Check target",IF(J61&lt;=K61,"Yes","No"))))))</f>
        <v/>
      </c>
      <c r="M61" s="21">
        <f>IF(A61="","",IF(B61="","Enter inquiry time",IF(B61&gt;Assumptions!$B$3,"Check inquiry time",IF(G61&lt;&gt;"",IF(OR(G61&lt;B61,G61&gt;Assumptions!$B$3),"Check response time",IF(K61="","Check target",IF(J61&gt;K61,"Review late response",""))),IF(K61="","Check target",IF((Assumptions!$B$3-B61)*24&gt;K61,"Pending past target","Pending"))))))</f>
        <v/>
      </c>
    </row>
    <row r="62" ht="22" customHeight="1">
      <c r="A62" s="16" t="n"/>
      <c r="B62" s="17" t="n"/>
      <c r="C62" s="18" t="n"/>
      <c r="D62" s="19" t="n"/>
      <c r="E62" s="19" t="n"/>
      <c r="F62" s="19" t="n"/>
      <c r="G62" s="17" t="n"/>
      <c r="H62" s="19" t="n"/>
      <c r="I62" s="18" t="n"/>
      <c r="J62" s="29">
        <f>IF(OR(B62="",G62=""),"",IF(OR(G62&lt;B62,G62&gt;Assumptions!$B$3),"",ROUND((G62-B62)*24,2)))</f>
        <v/>
      </c>
      <c r="K62" s="29">
        <f>IF(D62="","",IFERROR(VLOOKUP(D62,Assumptions!$A$9:$B$13,2,FALSE),""))</f>
        <v/>
      </c>
      <c r="L62" s="22">
        <f>IF(A62="","",IF(B62="","Check dates",IF(G62="","Pending",IF(OR(G62&lt;B62,G62&gt;Assumptions!$B$3),"Check dates",IF(OR(J62="",K62=""),"Check target",IF(J62&lt;=K62,"Yes","No"))))))</f>
        <v/>
      </c>
      <c r="M62" s="23">
        <f>IF(A62="","",IF(B62="","Enter inquiry time",IF(B62&gt;Assumptions!$B$3,"Check inquiry time",IF(G62&lt;&gt;"",IF(OR(G62&lt;B62,G62&gt;Assumptions!$B$3),"Check response time",IF(K62="","Check target",IF(J62&gt;K62,"Review late response",""))),IF(K62="","Check target",IF((Assumptions!$B$3-B62)*24&gt;K62,"Pending past target","Pending"))))))</f>
        <v/>
      </c>
    </row>
    <row r="63" ht="22" customHeight="1">
      <c r="A63" s="16" t="n"/>
      <c r="B63" s="17" t="n"/>
      <c r="C63" s="18" t="n"/>
      <c r="D63" s="19" t="n"/>
      <c r="E63" s="19" t="n"/>
      <c r="F63" s="19" t="n"/>
      <c r="G63" s="17" t="n"/>
      <c r="H63" s="19" t="n"/>
      <c r="I63" s="18" t="n"/>
      <c r="J63" s="31">
        <f>IF(OR(B63="",G63=""),"",IF(OR(G63&lt;B63,G63&gt;Assumptions!$B$3),"",ROUND((G63-B63)*24,2)))</f>
        <v/>
      </c>
      <c r="K63" s="31">
        <f>IF(D63="","",IFERROR(VLOOKUP(D63,Assumptions!$A$9:$B$13,2,FALSE),""))</f>
        <v/>
      </c>
      <c r="L63" s="20">
        <f>IF(A63="","",IF(B63="","Check dates",IF(G63="","Pending",IF(OR(G63&lt;B63,G63&gt;Assumptions!$B$3),"Check dates",IF(OR(J63="",K63=""),"Check target",IF(J63&lt;=K63,"Yes","No"))))))</f>
        <v/>
      </c>
      <c r="M63" s="21">
        <f>IF(A63="","",IF(B63="","Enter inquiry time",IF(B63&gt;Assumptions!$B$3,"Check inquiry time",IF(G63&lt;&gt;"",IF(OR(G63&lt;B63,G63&gt;Assumptions!$B$3),"Check response time",IF(K63="","Check target",IF(J63&gt;K63,"Review late response",""))),IF(K63="","Check target",IF((Assumptions!$B$3-B63)*24&gt;K63,"Pending past target","Pending"))))))</f>
        <v/>
      </c>
    </row>
    <row r="64" ht="22" customHeight="1">
      <c r="A64" s="16" t="n"/>
      <c r="B64" s="17" t="n"/>
      <c r="C64" s="18" t="n"/>
      <c r="D64" s="19" t="n"/>
      <c r="E64" s="19" t="n"/>
      <c r="F64" s="19" t="n"/>
      <c r="G64" s="17" t="n"/>
      <c r="H64" s="19" t="n"/>
      <c r="I64" s="18" t="n"/>
      <c r="J64" s="29">
        <f>IF(OR(B64="",G64=""),"",IF(OR(G64&lt;B64,G64&gt;Assumptions!$B$3),"",ROUND((G64-B64)*24,2)))</f>
        <v/>
      </c>
      <c r="K64" s="29">
        <f>IF(D64="","",IFERROR(VLOOKUP(D64,Assumptions!$A$9:$B$13,2,FALSE),""))</f>
        <v/>
      </c>
      <c r="L64" s="22">
        <f>IF(A64="","",IF(B64="","Check dates",IF(G64="","Pending",IF(OR(G64&lt;B64,G64&gt;Assumptions!$B$3),"Check dates",IF(OR(J64="",K64=""),"Check target",IF(J64&lt;=K64,"Yes","No"))))))</f>
        <v/>
      </c>
      <c r="M64" s="23">
        <f>IF(A64="","",IF(B64="","Enter inquiry time",IF(B64&gt;Assumptions!$B$3,"Check inquiry time",IF(G64&lt;&gt;"",IF(OR(G64&lt;B64,G64&gt;Assumptions!$B$3),"Check response time",IF(K64="","Check target",IF(J64&gt;K64,"Review late response",""))),IF(K64="","Check target",IF((Assumptions!$B$3-B64)*24&gt;K64,"Pending past target","Pending"))))))</f>
        <v/>
      </c>
    </row>
    <row r="65" ht="22" customHeight="1">
      <c r="A65" s="16" t="n"/>
      <c r="B65" s="17" t="n"/>
      <c r="C65" s="18" t="n"/>
      <c r="D65" s="19" t="n"/>
      <c r="E65" s="19" t="n"/>
      <c r="F65" s="19" t="n"/>
      <c r="G65" s="17" t="n"/>
      <c r="H65" s="19" t="n"/>
      <c r="I65" s="18" t="n"/>
      <c r="J65" s="31">
        <f>IF(OR(B65="",G65=""),"",IF(OR(G65&lt;B65,G65&gt;Assumptions!$B$3),"",ROUND((G65-B65)*24,2)))</f>
        <v/>
      </c>
      <c r="K65" s="31">
        <f>IF(D65="","",IFERROR(VLOOKUP(D65,Assumptions!$A$9:$B$13,2,FALSE),""))</f>
        <v/>
      </c>
      <c r="L65" s="20">
        <f>IF(A65="","",IF(B65="","Check dates",IF(G65="","Pending",IF(OR(G65&lt;B65,G65&gt;Assumptions!$B$3),"Check dates",IF(OR(J65="",K65=""),"Check target",IF(J65&lt;=K65,"Yes","No"))))))</f>
        <v/>
      </c>
      <c r="M65" s="21">
        <f>IF(A65="","",IF(B65="","Enter inquiry time",IF(B65&gt;Assumptions!$B$3,"Check inquiry time",IF(G65&lt;&gt;"",IF(OR(G65&lt;B65,G65&gt;Assumptions!$B$3),"Check response time",IF(K65="","Check target",IF(J65&gt;K65,"Review late response",""))),IF(K65="","Check target",IF((Assumptions!$B$3-B65)*24&gt;K65,"Pending past target","Pending"))))))</f>
        <v/>
      </c>
    </row>
    <row r="66" ht="22" customHeight="1">
      <c r="A66" s="16" t="n"/>
      <c r="B66" s="17" t="n"/>
      <c r="C66" s="18" t="n"/>
      <c r="D66" s="19" t="n"/>
      <c r="E66" s="19" t="n"/>
      <c r="F66" s="19" t="n"/>
      <c r="G66" s="17" t="n"/>
      <c r="H66" s="19" t="n"/>
      <c r="I66" s="18" t="n"/>
      <c r="J66" s="29">
        <f>IF(OR(B66="",G66=""),"",IF(OR(G66&lt;B66,G66&gt;Assumptions!$B$3),"",ROUND((G66-B66)*24,2)))</f>
        <v/>
      </c>
      <c r="K66" s="29">
        <f>IF(D66="","",IFERROR(VLOOKUP(D66,Assumptions!$A$9:$B$13,2,FALSE),""))</f>
        <v/>
      </c>
      <c r="L66" s="22">
        <f>IF(A66="","",IF(B66="","Check dates",IF(G66="","Pending",IF(OR(G66&lt;B66,G66&gt;Assumptions!$B$3),"Check dates",IF(OR(J66="",K66=""),"Check target",IF(J66&lt;=K66,"Yes","No"))))))</f>
        <v/>
      </c>
      <c r="M66" s="23">
        <f>IF(A66="","",IF(B66="","Enter inquiry time",IF(B66&gt;Assumptions!$B$3,"Check inquiry time",IF(G66&lt;&gt;"",IF(OR(G66&lt;B66,G66&gt;Assumptions!$B$3),"Check response time",IF(K66="","Check target",IF(J66&gt;K66,"Review late response",""))),IF(K66="","Check target",IF((Assumptions!$B$3-B66)*24&gt;K66,"Pending past target","Pending"))))))</f>
        <v/>
      </c>
    </row>
    <row r="67" ht="22" customHeight="1">
      <c r="A67" s="16" t="n"/>
      <c r="B67" s="17" t="n"/>
      <c r="C67" s="18" t="n"/>
      <c r="D67" s="19" t="n"/>
      <c r="E67" s="19" t="n"/>
      <c r="F67" s="19" t="n"/>
      <c r="G67" s="17" t="n"/>
      <c r="H67" s="19" t="n"/>
      <c r="I67" s="18" t="n"/>
      <c r="J67" s="31">
        <f>IF(OR(B67="",G67=""),"",IF(OR(G67&lt;B67,G67&gt;Assumptions!$B$3),"",ROUND((G67-B67)*24,2)))</f>
        <v/>
      </c>
      <c r="K67" s="31">
        <f>IF(D67="","",IFERROR(VLOOKUP(D67,Assumptions!$A$9:$B$13,2,FALSE),""))</f>
        <v/>
      </c>
      <c r="L67" s="20">
        <f>IF(A67="","",IF(B67="","Check dates",IF(G67="","Pending",IF(OR(G67&lt;B67,G67&gt;Assumptions!$B$3),"Check dates",IF(OR(J67="",K67=""),"Check target",IF(J67&lt;=K67,"Yes","No"))))))</f>
        <v/>
      </c>
      <c r="M67" s="21">
        <f>IF(A67="","",IF(B67="","Enter inquiry time",IF(B67&gt;Assumptions!$B$3,"Check inquiry time",IF(G67&lt;&gt;"",IF(OR(G67&lt;B67,G67&gt;Assumptions!$B$3),"Check response time",IF(K67="","Check target",IF(J67&gt;K67,"Review late response",""))),IF(K67="","Check target",IF((Assumptions!$B$3-B67)*24&gt;K67,"Pending past target","Pending"))))))</f>
        <v/>
      </c>
    </row>
    <row r="68" ht="22" customHeight="1">
      <c r="A68" s="16" t="n"/>
      <c r="B68" s="17" t="n"/>
      <c r="C68" s="18" t="n"/>
      <c r="D68" s="19" t="n"/>
      <c r="E68" s="19" t="n"/>
      <c r="F68" s="19" t="n"/>
      <c r="G68" s="17" t="n"/>
      <c r="H68" s="19" t="n"/>
      <c r="I68" s="18" t="n"/>
      <c r="J68" s="29">
        <f>IF(OR(B68="",G68=""),"",IF(OR(G68&lt;B68,G68&gt;Assumptions!$B$3),"",ROUND((G68-B68)*24,2)))</f>
        <v/>
      </c>
      <c r="K68" s="29">
        <f>IF(D68="","",IFERROR(VLOOKUP(D68,Assumptions!$A$9:$B$13,2,FALSE),""))</f>
        <v/>
      </c>
      <c r="L68" s="22">
        <f>IF(A68="","",IF(B68="","Check dates",IF(G68="","Pending",IF(OR(G68&lt;B68,G68&gt;Assumptions!$B$3),"Check dates",IF(OR(J68="",K68=""),"Check target",IF(J68&lt;=K68,"Yes","No"))))))</f>
        <v/>
      </c>
      <c r="M68" s="23">
        <f>IF(A68="","",IF(B68="","Enter inquiry time",IF(B68&gt;Assumptions!$B$3,"Check inquiry time",IF(G68&lt;&gt;"",IF(OR(G68&lt;B68,G68&gt;Assumptions!$B$3),"Check response time",IF(K68="","Check target",IF(J68&gt;K68,"Review late response",""))),IF(K68="","Check target",IF((Assumptions!$B$3-B68)*24&gt;K68,"Pending past target","Pending"))))))</f>
        <v/>
      </c>
    </row>
    <row r="69" ht="22" customHeight="1">
      <c r="A69" s="16" t="n"/>
      <c r="B69" s="17" t="n"/>
      <c r="C69" s="18" t="n"/>
      <c r="D69" s="19" t="n"/>
      <c r="E69" s="19" t="n"/>
      <c r="F69" s="19" t="n"/>
      <c r="G69" s="17" t="n"/>
      <c r="H69" s="19" t="n"/>
      <c r="I69" s="18" t="n"/>
      <c r="J69" s="31">
        <f>IF(OR(B69="",G69=""),"",IF(OR(G69&lt;B69,G69&gt;Assumptions!$B$3),"",ROUND((G69-B69)*24,2)))</f>
        <v/>
      </c>
      <c r="K69" s="31">
        <f>IF(D69="","",IFERROR(VLOOKUP(D69,Assumptions!$A$9:$B$13,2,FALSE),""))</f>
        <v/>
      </c>
      <c r="L69" s="20">
        <f>IF(A69="","",IF(B69="","Check dates",IF(G69="","Pending",IF(OR(G69&lt;B69,G69&gt;Assumptions!$B$3),"Check dates",IF(OR(J69="",K69=""),"Check target",IF(J69&lt;=K69,"Yes","No"))))))</f>
        <v/>
      </c>
      <c r="M69" s="21">
        <f>IF(A69="","",IF(B69="","Enter inquiry time",IF(B69&gt;Assumptions!$B$3,"Check inquiry time",IF(G69&lt;&gt;"",IF(OR(G69&lt;B69,G69&gt;Assumptions!$B$3),"Check response time",IF(K69="","Check target",IF(J69&gt;K69,"Review late response",""))),IF(K69="","Check target",IF((Assumptions!$B$3-B69)*24&gt;K69,"Pending past target","Pending"))))))</f>
        <v/>
      </c>
    </row>
    <row r="70" ht="22" customHeight="1">
      <c r="A70" s="16" t="n"/>
      <c r="B70" s="17" t="n"/>
      <c r="C70" s="18" t="n"/>
      <c r="D70" s="19" t="n"/>
      <c r="E70" s="19" t="n"/>
      <c r="F70" s="19" t="n"/>
      <c r="G70" s="17" t="n"/>
      <c r="H70" s="19" t="n"/>
      <c r="I70" s="18" t="n"/>
      <c r="J70" s="29">
        <f>IF(OR(B70="",G70=""),"",IF(OR(G70&lt;B70,G70&gt;Assumptions!$B$3),"",ROUND((G70-B70)*24,2)))</f>
        <v/>
      </c>
      <c r="K70" s="29">
        <f>IF(D70="","",IFERROR(VLOOKUP(D70,Assumptions!$A$9:$B$13,2,FALSE),""))</f>
        <v/>
      </c>
      <c r="L70" s="22">
        <f>IF(A70="","",IF(B70="","Check dates",IF(G70="","Pending",IF(OR(G70&lt;B70,G70&gt;Assumptions!$B$3),"Check dates",IF(OR(J70="",K70=""),"Check target",IF(J70&lt;=K70,"Yes","No"))))))</f>
        <v/>
      </c>
      <c r="M70" s="23">
        <f>IF(A70="","",IF(B70="","Enter inquiry time",IF(B70&gt;Assumptions!$B$3,"Check inquiry time",IF(G70&lt;&gt;"",IF(OR(G70&lt;B70,G70&gt;Assumptions!$B$3),"Check response time",IF(K70="","Check target",IF(J70&gt;K70,"Review late response",""))),IF(K70="","Check target",IF((Assumptions!$B$3-B70)*24&gt;K70,"Pending past target","Pending"))))))</f>
        <v/>
      </c>
    </row>
    <row r="71" ht="22" customHeight="1">
      <c r="A71" s="16" t="n"/>
      <c r="B71" s="17" t="n"/>
      <c r="C71" s="18" t="n"/>
      <c r="D71" s="19" t="n"/>
      <c r="E71" s="19" t="n"/>
      <c r="F71" s="19" t="n"/>
      <c r="G71" s="17" t="n"/>
      <c r="H71" s="19" t="n"/>
      <c r="I71" s="18" t="n"/>
      <c r="J71" s="31">
        <f>IF(OR(B71="",G71=""),"",IF(OR(G71&lt;B71,G71&gt;Assumptions!$B$3),"",ROUND((G71-B71)*24,2)))</f>
        <v/>
      </c>
      <c r="K71" s="31">
        <f>IF(D71="","",IFERROR(VLOOKUP(D71,Assumptions!$A$9:$B$13,2,FALSE),""))</f>
        <v/>
      </c>
      <c r="L71" s="20">
        <f>IF(A71="","",IF(B71="","Check dates",IF(G71="","Pending",IF(OR(G71&lt;B71,G71&gt;Assumptions!$B$3),"Check dates",IF(OR(J71="",K71=""),"Check target",IF(J71&lt;=K71,"Yes","No"))))))</f>
        <v/>
      </c>
      <c r="M71" s="21">
        <f>IF(A71="","",IF(B71="","Enter inquiry time",IF(B71&gt;Assumptions!$B$3,"Check inquiry time",IF(G71&lt;&gt;"",IF(OR(G71&lt;B71,G71&gt;Assumptions!$B$3),"Check response time",IF(K71="","Check target",IF(J71&gt;K71,"Review late response",""))),IF(K71="","Check target",IF((Assumptions!$B$3-B71)*24&gt;K71,"Pending past target","Pending"))))))</f>
        <v/>
      </c>
    </row>
    <row r="72" ht="22" customHeight="1">
      <c r="A72" s="16" t="n"/>
      <c r="B72" s="17" t="n"/>
      <c r="C72" s="18" t="n"/>
      <c r="D72" s="19" t="n"/>
      <c r="E72" s="19" t="n"/>
      <c r="F72" s="19" t="n"/>
      <c r="G72" s="17" t="n"/>
      <c r="H72" s="19" t="n"/>
      <c r="I72" s="18" t="n"/>
      <c r="J72" s="29">
        <f>IF(OR(B72="",G72=""),"",IF(OR(G72&lt;B72,G72&gt;Assumptions!$B$3),"",ROUND((G72-B72)*24,2)))</f>
        <v/>
      </c>
      <c r="K72" s="29">
        <f>IF(D72="","",IFERROR(VLOOKUP(D72,Assumptions!$A$9:$B$13,2,FALSE),""))</f>
        <v/>
      </c>
      <c r="L72" s="22">
        <f>IF(A72="","",IF(B72="","Check dates",IF(G72="","Pending",IF(OR(G72&lt;B72,G72&gt;Assumptions!$B$3),"Check dates",IF(OR(J72="",K72=""),"Check target",IF(J72&lt;=K72,"Yes","No"))))))</f>
        <v/>
      </c>
      <c r="M72" s="23">
        <f>IF(A72="","",IF(B72="","Enter inquiry time",IF(B72&gt;Assumptions!$B$3,"Check inquiry time",IF(G72&lt;&gt;"",IF(OR(G72&lt;B72,G72&gt;Assumptions!$B$3),"Check response time",IF(K72="","Check target",IF(J72&gt;K72,"Review late response",""))),IF(K72="","Check target",IF((Assumptions!$B$3-B72)*24&gt;K72,"Pending past target","Pending"))))))</f>
        <v/>
      </c>
    </row>
    <row r="73" ht="22" customHeight="1">
      <c r="A73" s="16" t="n"/>
      <c r="B73" s="17" t="n"/>
      <c r="C73" s="18" t="n"/>
      <c r="D73" s="19" t="n"/>
      <c r="E73" s="19" t="n"/>
      <c r="F73" s="19" t="n"/>
      <c r="G73" s="17" t="n"/>
      <c r="H73" s="19" t="n"/>
      <c r="I73" s="18" t="n"/>
      <c r="J73" s="31">
        <f>IF(OR(B73="",G73=""),"",IF(OR(G73&lt;B73,G73&gt;Assumptions!$B$3),"",ROUND((G73-B73)*24,2)))</f>
        <v/>
      </c>
      <c r="K73" s="31">
        <f>IF(D73="","",IFERROR(VLOOKUP(D73,Assumptions!$A$9:$B$13,2,FALSE),""))</f>
        <v/>
      </c>
      <c r="L73" s="20">
        <f>IF(A73="","",IF(B73="","Check dates",IF(G73="","Pending",IF(OR(G73&lt;B73,G73&gt;Assumptions!$B$3),"Check dates",IF(OR(J73="",K73=""),"Check target",IF(J73&lt;=K73,"Yes","No"))))))</f>
        <v/>
      </c>
      <c r="M73" s="21">
        <f>IF(A73="","",IF(B73="","Enter inquiry time",IF(B73&gt;Assumptions!$B$3,"Check inquiry time",IF(G73&lt;&gt;"",IF(OR(G73&lt;B73,G73&gt;Assumptions!$B$3),"Check response time",IF(K73="","Check target",IF(J73&gt;K73,"Review late response",""))),IF(K73="","Check target",IF((Assumptions!$B$3-B73)*24&gt;K73,"Pending past target","Pending"))))))</f>
        <v/>
      </c>
    </row>
    <row r="74" ht="22" customHeight="1">
      <c r="A74" s="16" t="n"/>
      <c r="B74" s="17" t="n"/>
      <c r="C74" s="18" t="n"/>
      <c r="D74" s="19" t="n"/>
      <c r="E74" s="19" t="n"/>
      <c r="F74" s="19" t="n"/>
      <c r="G74" s="17" t="n"/>
      <c r="H74" s="19" t="n"/>
      <c r="I74" s="18" t="n"/>
      <c r="J74" s="29">
        <f>IF(OR(B74="",G74=""),"",IF(OR(G74&lt;B74,G74&gt;Assumptions!$B$3),"",ROUND((G74-B74)*24,2)))</f>
        <v/>
      </c>
      <c r="K74" s="29">
        <f>IF(D74="","",IFERROR(VLOOKUP(D74,Assumptions!$A$9:$B$13,2,FALSE),""))</f>
        <v/>
      </c>
      <c r="L74" s="22">
        <f>IF(A74="","",IF(B74="","Check dates",IF(G74="","Pending",IF(OR(G74&lt;B74,G74&gt;Assumptions!$B$3),"Check dates",IF(OR(J74="",K74=""),"Check target",IF(J74&lt;=K74,"Yes","No"))))))</f>
        <v/>
      </c>
      <c r="M74" s="23">
        <f>IF(A74="","",IF(B74="","Enter inquiry time",IF(B74&gt;Assumptions!$B$3,"Check inquiry time",IF(G74&lt;&gt;"",IF(OR(G74&lt;B74,G74&gt;Assumptions!$B$3),"Check response time",IF(K74="","Check target",IF(J74&gt;K74,"Review late response",""))),IF(K74="","Check target",IF((Assumptions!$B$3-B74)*24&gt;K74,"Pending past target","Pending"))))))</f>
        <v/>
      </c>
    </row>
    <row r="75" ht="22" customHeight="1">
      <c r="A75" s="16" t="n"/>
      <c r="B75" s="17" t="n"/>
      <c r="C75" s="18" t="n"/>
      <c r="D75" s="19" t="n"/>
      <c r="E75" s="19" t="n"/>
      <c r="F75" s="19" t="n"/>
      <c r="G75" s="17" t="n"/>
      <c r="H75" s="19" t="n"/>
      <c r="I75" s="18" t="n"/>
      <c r="J75" s="31">
        <f>IF(OR(B75="",G75=""),"",IF(OR(G75&lt;B75,G75&gt;Assumptions!$B$3),"",ROUND((G75-B75)*24,2)))</f>
        <v/>
      </c>
      <c r="K75" s="31">
        <f>IF(D75="","",IFERROR(VLOOKUP(D75,Assumptions!$A$9:$B$13,2,FALSE),""))</f>
        <v/>
      </c>
      <c r="L75" s="20">
        <f>IF(A75="","",IF(B75="","Check dates",IF(G75="","Pending",IF(OR(G75&lt;B75,G75&gt;Assumptions!$B$3),"Check dates",IF(OR(J75="",K75=""),"Check target",IF(J75&lt;=K75,"Yes","No"))))))</f>
        <v/>
      </c>
      <c r="M75" s="21">
        <f>IF(A75="","",IF(B75="","Enter inquiry time",IF(B75&gt;Assumptions!$B$3,"Check inquiry time",IF(G75&lt;&gt;"",IF(OR(G75&lt;B75,G75&gt;Assumptions!$B$3),"Check response time",IF(K75="","Check target",IF(J75&gt;K75,"Review late response",""))),IF(K75="","Check target",IF((Assumptions!$B$3-B75)*24&gt;K75,"Pending past target","Pending"))))))</f>
        <v/>
      </c>
    </row>
    <row r="76" ht="22" customHeight="1">
      <c r="A76" s="16" t="n"/>
      <c r="B76" s="17" t="n"/>
      <c r="C76" s="18" t="n"/>
      <c r="D76" s="19" t="n"/>
      <c r="E76" s="19" t="n"/>
      <c r="F76" s="19" t="n"/>
      <c r="G76" s="17" t="n"/>
      <c r="H76" s="19" t="n"/>
      <c r="I76" s="18" t="n"/>
      <c r="J76" s="29">
        <f>IF(OR(B76="",G76=""),"",IF(OR(G76&lt;B76,G76&gt;Assumptions!$B$3),"",ROUND((G76-B76)*24,2)))</f>
        <v/>
      </c>
      <c r="K76" s="29">
        <f>IF(D76="","",IFERROR(VLOOKUP(D76,Assumptions!$A$9:$B$13,2,FALSE),""))</f>
        <v/>
      </c>
      <c r="L76" s="22">
        <f>IF(A76="","",IF(B76="","Check dates",IF(G76="","Pending",IF(OR(G76&lt;B76,G76&gt;Assumptions!$B$3),"Check dates",IF(OR(J76="",K76=""),"Check target",IF(J76&lt;=K76,"Yes","No"))))))</f>
        <v/>
      </c>
      <c r="M76" s="23">
        <f>IF(A76="","",IF(B76="","Enter inquiry time",IF(B76&gt;Assumptions!$B$3,"Check inquiry time",IF(G76&lt;&gt;"",IF(OR(G76&lt;B76,G76&gt;Assumptions!$B$3),"Check response time",IF(K76="","Check target",IF(J76&gt;K76,"Review late response",""))),IF(K76="","Check target",IF((Assumptions!$B$3-B76)*24&gt;K76,"Pending past target","Pending"))))))</f>
        <v/>
      </c>
    </row>
    <row r="77" ht="22" customHeight="1">
      <c r="A77" s="16" t="n"/>
      <c r="B77" s="17" t="n"/>
      <c r="C77" s="18" t="n"/>
      <c r="D77" s="19" t="n"/>
      <c r="E77" s="19" t="n"/>
      <c r="F77" s="19" t="n"/>
      <c r="G77" s="17" t="n"/>
      <c r="H77" s="19" t="n"/>
      <c r="I77" s="18" t="n"/>
      <c r="J77" s="31">
        <f>IF(OR(B77="",G77=""),"",IF(OR(G77&lt;B77,G77&gt;Assumptions!$B$3),"",ROUND((G77-B77)*24,2)))</f>
        <v/>
      </c>
      <c r="K77" s="31">
        <f>IF(D77="","",IFERROR(VLOOKUP(D77,Assumptions!$A$9:$B$13,2,FALSE),""))</f>
        <v/>
      </c>
      <c r="L77" s="20">
        <f>IF(A77="","",IF(B77="","Check dates",IF(G77="","Pending",IF(OR(G77&lt;B77,G77&gt;Assumptions!$B$3),"Check dates",IF(OR(J77="",K77=""),"Check target",IF(J77&lt;=K77,"Yes","No"))))))</f>
        <v/>
      </c>
      <c r="M77" s="21">
        <f>IF(A77="","",IF(B77="","Enter inquiry time",IF(B77&gt;Assumptions!$B$3,"Check inquiry time",IF(G77&lt;&gt;"",IF(OR(G77&lt;B77,G77&gt;Assumptions!$B$3),"Check response time",IF(K77="","Check target",IF(J77&gt;K77,"Review late response",""))),IF(K77="","Check target",IF((Assumptions!$B$3-B77)*24&gt;K77,"Pending past target","Pending"))))))</f>
        <v/>
      </c>
    </row>
    <row r="78" ht="22" customHeight="1">
      <c r="A78" s="16" t="n"/>
      <c r="B78" s="17" t="n"/>
      <c r="C78" s="18" t="n"/>
      <c r="D78" s="19" t="n"/>
      <c r="E78" s="19" t="n"/>
      <c r="F78" s="19" t="n"/>
      <c r="G78" s="17" t="n"/>
      <c r="H78" s="19" t="n"/>
      <c r="I78" s="18" t="n"/>
      <c r="J78" s="29">
        <f>IF(OR(B78="",G78=""),"",IF(OR(G78&lt;B78,G78&gt;Assumptions!$B$3),"",ROUND((G78-B78)*24,2)))</f>
        <v/>
      </c>
      <c r="K78" s="29">
        <f>IF(D78="","",IFERROR(VLOOKUP(D78,Assumptions!$A$9:$B$13,2,FALSE),""))</f>
        <v/>
      </c>
      <c r="L78" s="22">
        <f>IF(A78="","",IF(B78="","Check dates",IF(G78="","Pending",IF(OR(G78&lt;B78,G78&gt;Assumptions!$B$3),"Check dates",IF(OR(J78="",K78=""),"Check target",IF(J78&lt;=K78,"Yes","No"))))))</f>
        <v/>
      </c>
      <c r="M78" s="23">
        <f>IF(A78="","",IF(B78="","Enter inquiry time",IF(B78&gt;Assumptions!$B$3,"Check inquiry time",IF(G78&lt;&gt;"",IF(OR(G78&lt;B78,G78&gt;Assumptions!$B$3),"Check response time",IF(K78="","Check target",IF(J78&gt;K78,"Review late response",""))),IF(K78="","Check target",IF((Assumptions!$B$3-B78)*24&gt;K78,"Pending past target","Pending"))))))</f>
        <v/>
      </c>
    </row>
    <row r="79" ht="22" customHeight="1">
      <c r="A79" s="16" t="n"/>
      <c r="B79" s="17" t="n"/>
      <c r="C79" s="18" t="n"/>
      <c r="D79" s="19" t="n"/>
      <c r="E79" s="19" t="n"/>
      <c r="F79" s="19" t="n"/>
      <c r="G79" s="17" t="n"/>
      <c r="H79" s="19" t="n"/>
      <c r="I79" s="18" t="n"/>
      <c r="J79" s="31">
        <f>IF(OR(B79="",G79=""),"",IF(OR(G79&lt;B79,G79&gt;Assumptions!$B$3),"",ROUND((G79-B79)*24,2)))</f>
        <v/>
      </c>
      <c r="K79" s="31">
        <f>IF(D79="","",IFERROR(VLOOKUP(D79,Assumptions!$A$9:$B$13,2,FALSE),""))</f>
        <v/>
      </c>
      <c r="L79" s="20">
        <f>IF(A79="","",IF(B79="","Check dates",IF(G79="","Pending",IF(OR(G79&lt;B79,G79&gt;Assumptions!$B$3),"Check dates",IF(OR(J79="",K79=""),"Check target",IF(J79&lt;=K79,"Yes","No"))))))</f>
        <v/>
      </c>
      <c r="M79" s="21">
        <f>IF(A79="","",IF(B79="","Enter inquiry time",IF(B79&gt;Assumptions!$B$3,"Check inquiry time",IF(G79&lt;&gt;"",IF(OR(G79&lt;B79,G79&gt;Assumptions!$B$3),"Check response time",IF(K79="","Check target",IF(J79&gt;K79,"Review late response",""))),IF(K79="","Check target",IF((Assumptions!$B$3-B79)*24&gt;K79,"Pending past target","Pending"))))))</f>
        <v/>
      </c>
    </row>
    <row r="80" ht="22" customHeight="1">
      <c r="A80" s="16" t="n"/>
      <c r="B80" s="17" t="n"/>
      <c r="C80" s="18" t="n"/>
      <c r="D80" s="19" t="n"/>
      <c r="E80" s="19" t="n"/>
      <c r="F80" s="19" t="n"/>
      <c r="G80" s="17" t="n"/>
      <c r="H80" s="19" t="n"/>
      <c r="I80" s="18" t="n"/>
      <c r="J80" s="29">
        <f>IF(OR(B80="",G80=""),"",IF(OR(G80&lt;B80,G80&gt;Assumptions!$B$3),"",ROUND((G80-B80)*24,2)))</f>
        <v/>
      </c>
      <c r="K80" s="29">
        <f>IF(D80="","",IFERROR(VLOOKUP(D80,Assumptions!$A$9:$B$13,2,FALSE),""))</f>
        <v/>
      </c>
      <c r="L80" s="22">
        <f>IF(A80="","",IF(B80="","Check dates",IF(G80="","Pending",IF(OR(G80&lt;B80,G80&gt;Assumptions!$B$3),"Check dates",IF(OR(J80="",K80=""),"Check target",IF(J80&lt;=K80,"Yes","No"))))))</f>
        <v/>
      </c>
      <c r="M80" s="23">
        <f>IF(A80="","",IF(B80="","Enter inquiry time",IF(B80&gt;Assumptions!$B$3,"Check inquiry time",IF(G80&lt;&gt;"",IF(OR(G80&lt;B80,G80&gt;Assumptions!$B$3),"Check response time",IF(K80="","Check target",IF(J80&gt;K80,"Review late response",""))),IF(K80="","Check target",IF((Assumptions!$B$3-B80)*24&gt;K80,"Pending past target","Pending"))))))</f>
        <v/>
      </c>
    </row>
    <row r="81" ht="22" customHeight="1">
      <c r="A81" s="16" t="n"/>
      <c r="B81" s="17" t="n"/>
      <c r="C81" s="18" t="n"/>
      <c r="D81" s="19" t="n"/>
      <c r="E81" s="19" t="n"/>
      <c r="F81" s="19" t="n"/>
      <c r="G81" s="17" t="n"/>
      <c r="H81" s="19" t="n"/>
      <c r="I81" s="18" t="n"/>
      <c r="J81" s="31">
        <f>IF(OR(B81="",G81=""),"",IF(OR(G81&lt;B81,G81&gt;Assumptions!$B$3),"",ROUND((G81-B81)*24,2)))</f>
        <v/>
      </c>
      <c r="K81" s="31">
        <f>IF(D81="","",IFERROR(VLOOKUP(D81,Assumptions!$A$9:$B$13,2,FALSE),""))</f>
        <v/>
      </c>
      <c r="L81" s="20">
        <f>IF(A81="","",IF(B81="","Check dates",IF(G81="","Pending",IF(OR(G81&lt;B81,G81&gt;Assumptions!$B$3),"Check dates",IF(OR(J81="",K81=""),"Check target",IF(J81&lt;=K81,"Yes","No"))))))</f>
        <v/>
      </c>
      <c r="M81" s="21">
        <f>IF(A81="","",IF(B81="","Enter inquiry time",IF(B81&gt;Assumptions!$B$3,"Check inquiry time",IF(G81&lt;&gt;"",IF(OR(G81&lt;B81,G81&gt;Assumptions!$B$3),"Check response time",IF(K81="","Check target",IF(J81&gt;K81,"Review late response",""))),IF(K81="","Check target",IF((Assumptions!$B$3-B81)*24&gt;K81,"Pending past target","Pending"))))))</f>
        <v/>
      </c>
    </row>
    <row r="82" ht="22" customHeight="1">
      <c r="A82" s="16" t="n"/>
      <c r="B82" s="17" t="n"/>
      <c r="C82" s="18" t="n"/>
      <c r="D82" s="19" t="n"/>
      <c r="E82" s="19" t="n"/>
      <c r="F82" s="19" t="n"/>
      <c r="G82" s="17" t="n"/>
      <c r="H82" s="19" t="n"/>
      <c r="I82" s="18" t="n"/>
      <c r="J82" s="29">
        <f>IF(OR(B82="",G82=""),"",IF(OR(G82&lt;B82,G82&gt;Assumptions!$B$3),"",ROUND((G82-B82)*24,2)))</f>
        <v/>
      </c>
      <c r="K82" s="29">
        <f>IF(D82="","",IFERROR(VLOOKUP(D82,Assumptions!$A$9:$B$13,2,FALSE),""))</f>
        <v/>
      </c>
      <c r="L82" s="22">
        <f>IF(A82="","",IF(B82="","Check dates",IF(G82="","Pending",IF(OR(G82&lt;B82,G82&gt;Assumptions!$B$3),"Check dates",IF(OR(J82="",K82=""),"Check target",IF(J82&lt;=K82,"Yes","No"))))))</f>
        <v/>
      </c>
      <c r="M82" s="23">
        <f>IF(A82="","",IF(B82="","Enter inquiry time",IF(B82&gt;Assumptions!$B$3,"Check inquiry time",IF(G82&lt;&gt;"",IF(OR(G82&lt;B82,G82&gt;Assumptions!$B$3),"Check response time",IF(K82="","Check target",IF(J82&gt;K82,"Review late response",""))),IF(K82="","Check target",IF((Assumptions!$B$3-B82)*24&gt;K82,"Pending past target","Pending"))))))</f>
        <v/>
      </c>
    </row>
    <row r="83" ht="22" customHeight="1">
      <c r="A83" s="16" t="n"/>
      <c r="B83" s="17" t="n"/>
      <c r="C83" s="18" t="n"/>
      <c r="D83" s="19" t="n"/>
      <c r="E83" s="19" t="n"/>
      <c r="F83" s="19" t="n"/>
      <c r="G83" s="17" t="n"/>
      <c r="H83" s="19" t="n"/>
      <c r="I83" s="18" t="n"/>
      <c r="J83" s="31">
        <f>IF(OR(B83="",G83=""),"",IF(OR(G83&lt;B83,G83&gt;Assumptions!$B$3),"",ROUND((G83-B83)*24,2)))</f>
        <v/>
      </c>
      <c r="K83" s="31">
        <f>IF(D83="","",IFERROR(VLOOKUP(D83,Assumptions!$A$9:$B$13,2,FALSE),""))</f>
        <v/>
      </c>
      <c r="L83" s="20">
        <f>IF(A83="","",IF(B83="","Check dates",IF(G83="","Pending",IF(OR(G83&lt;B83,G83&gt;Assumptions!$B$3),"Check dates",IF(OR(J83="",K83=""),"Check target",IF(J83&lt;=K83,"Yes","No"))))))</f>
        <v/>
      </c>
      <c r="M83" s="21">
        <f>IF(A83="","",IF(B83="","Enter inquiry time",IF(B83&gt;Assumptions!$B$3,"Check inquiry time",IF(G83&lt;&gt;"",IF(OR(G83&lt;B83,G83&gt;Assumptions!$B$3),"Check response time",IF(K83="","Check target",IF(J83&gt;K83,"Review late response",""))),IF(K83="","Check target",IF((Assumptions!$B$3-B83)*24&gt;K83,"Pending past target","Pending"))))))</f>
        <v/>
      </c>
    </row>
    <row r="84" ht="22" customHeight="1">
      <c r="A84" s="16" t="n"/>
      <c r="B84" s="17" t="n"/>
      <c r="C84" s="18" t="n"/>
      <c r="D84" s="19" t="n"/>
      <c r="E84" s="19" t="n"/>
      <c r="F84" s="19" t="n"/>
      <c r="G84" s="17" t="n"/>
      <c r="H84" s="19" t="n"/>
      <c r="I84" s="18" t="n"/>
      <c r="J84" s="29">
        <f>IF(OR(B84="",G84=""),"",IF(OR(G84&lt;B84,G84&gt;Assumptions!$B$3),"",ROUND((G84-B84)*24,2)))</f>
        <v/>
      </c>
      <c r="K84" s="29">
        <f>IF(D84="","",IFERROR(VLOOKUP(D84,Assumptions!$A$9:$B$13,2,FALSE),""))</f>
        <v/>
      </c>
      <c r="L84" s="22">
        <f>IF(A84="","",IF(B84="","Check dates",IF(G84="","Pending",IF(OR(G84&lt;B84,G84&gt;Assumptions!$B$3),"Check dates",IF(OR(J84="",K84=""),"Check target",IF(J84&lt;=K84,"Yes","No"))))))</f>
        <v/>
      </c>
      <c r="M84" s="23">
        <f>IF(A84="","",IF(B84="","Enter inquiry time",IF(B84&gt;Assumptions!$B$3,"Check inquiry time",IF(G84&lt;&gt;"",IF(OR(G84&lt;B84,G84&gt;Assumptions!$B$3),"Check response time",IF(K84="","Check target",IF(J84&gt;K84,"Review late response",""))),IF(K84="","Check target",IF((Assumptions!$B$3-B84)*24&gt;K84,"Pending past target","Pending"))))))</f>
        <v/>
      </c>
    </row>
    <row r="85" ht="22" customHeight="1">
      <c r="A85" s="16" t="n"/>
      <c r="B85" s="17" t="n"/>
      <c r="C85" s="18" t="n"/>
      <c r="D85" s="19" t="n"/>
      <c r="E85" s="19" t="n"/>
      <c r="F85" s="19" t="n"/>
      <c r="G85" s="17" t="n"/>
      <c r="H85" s="19" t="n"/>
      <c r="I85" s="18" t="n"/>
      <c r="J85" s="31">
        <f>IF(OR(B85="",G85=""),"",IF(OR(G85&lt;B85,G85&gt;Assumptions!$B$3),"",ROUND((G85-B85)*24,2)))</f>
        <v/>
      </c>
      <c r="K85" s="31">
        <f>IF(D85="","",IFERROR(VLOOKUP(D85,Assumptions!$A$9:$B$13,2,FALSE),""))</f>
        <v/>
      </c>
      <c r="L85" s="20">
        <f>IF(A85="","",IF(B85="","Check dates",IF(G85="","Pending",IF(OR(G85&lt;B85,G85&gt;Assumptions!$B$3),"Check dates",IF(OR(J85="",K85=""),"Check target",IF(J85&lt;=K85,"Yes","No"))))))</f>
        <v/>
      </c>
      <c r="M85" s="21">
        <f>IF(A85="","",IF(B85="","Enter inquiry time",IF(B85&gt;Assumptions!$B$3,"Check inquiry time",IF(G85&lt;&gt;"",IF(OR(G85&lt;B85,G85&gt;Assumptions!$B$3),"Check response time",IF(K85="","Check target",IF(J85&gt;K85,"Review late response",""))),IF(K85="","Check target",IF((Assumptions!$B$3-B85)*24&gt;K85,"Pending past target","Pending"))))))</f>
        <v/>
      </c>
    </row>
    <row r="86" ht="22" customHeight="1">
      <c r="A86" s="16" t="n"/>
      <c r="B86" s="17" t="n"/>
      <c r="C86" s="18" t="n"/>
      <c r="D86" s="19" t="n"/>
      <c r="E86" s="19" t="n"/>
      <c r="F86" s="19" t="n"/>
      <c r="G86" s="17" t="n"/>
      <c r="H86" s="19" t="n"/>
      <c r="I86" s="18" t="n"/>
      <c r="J86" s="29">
        <f>IF(OR(B86="",G86=""),"",IF(OR(G86&lt;B86,G86&gt;Assumptions!$B$3),"",ROUND((G86-B86)*24,2)))</f>
        <v/>
      </c>
      <c r="K86" s="29">
        <f>IF(D86="","",IFERROR(VLOOKUP(D86,Assumptions!$A$9:$B$13,2,FALSE),""))</f>
        <v/>
      </c>
      <c r="L86" s="22">
        <f>IF(A86="","",IF(B86="","Check dates",IF(G86="","Pending",IF(OR(G86&lt;B86,G86&gt;Assumptions!$B$3),"Check dates",IF(OR(J86="",K86=""),"Check target",IF(J86&lt;=K86,"Yes","No"))))))</f>
        <v/>
      </c>
      <c r="M86" s="23">
        <f>IF(A86="","",IF(B86="","Enter inquiry time",IF(B86&gt;Assumptions!$B$3,"Check inquiry time",IF(G86&lt;&gt;"",IF(OR(G86&lt;B86,G86&gt;Assumptions!$B$3),"Check response time",IF(K86="","Check target",IF(J86&gt;K86,"Review late response",""))),IF(K86="","Check target",IF((Assumptions!$B$3-B86)*24&gt;K86,"Pending past target","Pending"))))))</f>
        <v/>
      </c>
    </row>
    <row r="87" ht="22" customHeight="1">
      <c r="A87" s="16" t="n"/>
      <c r="B87" s="17" t="n"/>
      <c r="C87" s="18" t="n"/>
      <c r="D87" s="19" t="n"/>
      <c r="E87" s="19" t="n"/>
      <c r="F87" s="19" t="n"/>
      <c r="G87" s="17" t="n"/>
      <c r="H87" s="19" t="n"/>
      <c r="I87" s="18" t="n"/>
      <c r="J87" s="31">
        <f>IF(OR(B87="",G87=""),"",IF(OR(G87&lt;B87,G87&gt;Assumptions!$B$3),"",ROUND((G87-B87)*24,2)))</f>
        <v/>
      </c>
      <c r="K87" s="31">
        <f>IF(D87="","",IFERROR(VLOOKUP(D87,Assumptions!$A$9:$B$13,2,FALSE),""))</f>
        <v/>
      </c>
      <c r="L87" s="20">
        <f>IF(A87="","",IF(B87="","Check dates",IF(G87="","Pending",IF(OR(G87&lt;B87,G87&gt;Assumptions!$B$3),"Check dates",IF(OR(J87="",K87=""),"Check target",IF(J87&lt;=K87,"Yes","No"))))))</f>
        <v/>
      </c>
      <c r="M87" s="21">
        <f>IF(A87="","",IF(B87="","Enter inquiry time",IF(B87&gt;Assumptions!$B$3,"Check inquiry time",IF(G87&lt;&gt;"",IF(OR(G87&lt;B87,G87&gt;Assumptions!$B$3),"Check response time",IF(K87="","Check target",IF(J87&gt;K87,"Review late response",""))),IF(K87="","Check target",IF((Assumptions!$B$3-B87)*24&gt;K87,"Pending past target","Pending"))))))</f>
        <v/>
      </c>
    </row>
    <row r="88" ht="22" customHeight="1">
      <c r="A88" s="16" t="n"/>
      <c r="B88" s="17" t="n"/>
      <c r="C88" s="18" t="n"/>
      <c r="D88" s="19" t="n"/>
      <c r="E88" s="19" t="n"/>
      <c r="F88" s="19" t="n"/>
      <c r="G88" s="17" t="n"/>
      <c r="H88" s="19" t="n"/>
      <c r="I88" s="18" t="n"/>
      <c r="J88" s="29">
        <f>IF(OR(B88="",G88=""),"",IF(OR(G88&lt;B88,G88&gt;Assumptions!$B$3),"",ROUND((G88-B88)*24,2)))</f>
        <v/>
      </c>
      <c r="K88" s="29">
        <f>IF(D88="","",IFERROR(VLOOKUP(D88,Assumptions!$A$9:$B$13,2,FALSE),""))</f>
        <v/>
      </c>
      <c r="L88" s="22">
        <f>IF(A88="","",IF(B88="","Check dates",IF(G88="","Pending",IF(OR(G88&lt;B88,G88&gt;Assumptions!$B$3),"Check dates",IF(OR(J88="",K88=""),"Check target",IF(J88&lt;=K88,"Yes","No"))))))</f>
        <v/>
      </c>
      <c r="M88" s="23">
        <f>IF(A88="","",IF(B88="","Enter inquiry time",IF(B88&gt;Assumptions!$B$3,"Check inquiry time",IF(G88&lt;&gt;"",IF(OR(G88&lt;B88,G88&gt;Assumptions!$B$3),"Check response time",IF(K88="","Check target",IF(J88&gt;K88,"Review late response",""))),IF(K88="","Check target",IF((Assumptions!$B$3-B88)*24&gt;K88,"Pending past target","Pending"))))))</f>
        <v/>
      </c>
    </row>
    <row r="89" ht="22" customHeight="1">
      <c r="A89" s="16" t="n"/>
      <c r="B89" s="17" t="n"/>
      <c r="C89" s="18" t="n"/>
      <c r="D89" s="19" t="n"/>
      <c r="E89" s="19" t="n"/>
      <c r="F89" s="19" t="n"/>
      <c r="G89" s="17" t="n"/>
      <c r="H89" s="19" t="n"/>
      <c r="I89" s="18" t="n"/>
      <c r="J89" s="31">
        <f>IF(OR(B89="",G89=""),"",IF(OR(G89&lt;B89,G89&gt;Assumptions!$B$3),"",ROUND((G89-B89)*24,2)))</f>
        <v/>
      </c>
      <c r="K89" s="31">
        <f>IF(D89="","",IFERROR(VLOOKUP(D89,Assumptions!$A$9:$B$13,2,FALSE),""))</f>
        <v/>
      </c>
      <c r="L89" s="20">
        <f>IF(A89="","",IF(B89="","Check dates",IF(G89="","Pending",IF(OR(G89&lt;B89,G89&gt;Assumptions!$B$3),"Check dates",IF(OR(J89="",K89=""),"Check target",IF(J89&lt;=K89,"Yes","No"))))))</f>
        <v/>
      </c>
      <c r="M89" s="21">
        <f>IF(A89="","",IF(B89="","Enter inquiry time",IF(B89&gt;Assumptions!$B$3,"Check inquiry time",IF(G89&lt;&gt;"",IF(OR(G89&lt;B89,G89&gt;Assumptions!$B$3),"Check response time",IF(K89="","Check target",IF(J89&gt;K89,"Review late response",""))),IF(K89="","Check target",IF((Assumptions!$B$3-B89)*24&gt;K89,"Pending past target","Pending"))))))</f>
        <v/>
      </c>
    </row>
    <row r="90" ht="22" customHeight="1">
      <c r="A90" s="16" t="n"/>
      <c r="B90" s="17" t="n"/>
      <c r="C90" s="18" t="n"/>
      <c r="D90" s="19" t="n"/>
      <c r="E90" s="19" t="n"/>
      <c r="F90" s="19" t="n"/>
      <c r="G90" s="17" t="n"/>
      <c r="H90" s="19" t="n"/>
      <c r="I90" s="18" t="n"/>
      <c r="J90" s="29">
        <f>IF(OR(B90="",G90=""),"",IF(OR(G90&lt;B90,G90&gt;Assumptions!$B$3),"",ROUND((G90-B90)*24,2)))</f>
        <v/>
      </c>
      <c r="K90" s="29">
        <f>IF(D90="","",IFERROR(VLOOKUP(D90,Assumptions!$A$9:$B$13,2,FALSE),""))</f>
        <v/>
      </c>
      <c r="L90" s="22">
        <f>IF(A90="","",IF(B90="","Check dates",IF(G90="","Pending",IF(OR(G90&lt;B90,G90&gt;Assumptions!$B$3),"Check dates",IF(OR(J90="",K90=""),"Check target",IF(J90&lt;=K90,"Yes","No"))))))</f>
        <v/>
      </c>
      <c r="M90" s="23">
        <f>IF(A90="","",IF(B90="","Enter inquiry time",IF(B90&gt;Assumptions!$B$3,"Check inquiry time",IF(G90&lt;&gt;"",IF(OR(G90&lt;B90,G90&gt;Assumptions!$B$3),"Check response time",IF(K90="","Check target",IF(J90&gt;K90,"Review late response",""))),IF(K90="","Check target",IF((Assumptions!$B$3-B90)*24&gt;K90,"Pending past target","Pending"))))))</f>
        <v/>
      </c>
    </row>
    <row r="91" ht="22" customHeight="1">
      <c r="A91" s="16" t="n"/>
      <c r="B91" s="17" t="n"/>
      <c r="C91" s="18" t="n"/>
      <c r="D91" s="19" t="n"/>
      <c r="E91" s="19" t="n"/>
      <c r="F91" s="19" t="n"/>
      <c r="G91" s="17" t="n"/>
      <c r="H91" s="19" t="n"/>
      <c r="I91" s="18" t="n"/>
      <c r="J91" s="31">
        <f>IF(OR(B91="",G91=""),"",IF(OR(G91&lt;B91,G91&gt;Assumptions!$B$3),"",ROUND((G91-B91)*24,2)))</f>
        <v/>
      </c>
      <c r="K91" s="31">
        <f>IF(D91="","",IFERROR(VLOOKUP(D91,Assumptions!$A$9:$B$13,2,FALSE),""))</f>
        <v/>
      </c>
      <c r="L91" s="20">
        <f>IF(A91="","",IF(B91="","Check dates",IF(G91="","Pending",IF(OR(G91&lt;B91,G91&gt;Assumptions!$B$3),"Check dates",IF(OR(J91="",K91=""),"Check target",IF(J91&lt;=K91,"Yes","No"))))))</f>
        <v/>
      </c>
      <c r="M91" s="21">
        <f>IF(A91="","",IF(B91="","Enter inquiry time",IF(B91&gt;Assumptions!$B$3,"Check inquiry time",IF(G91&lt;&gt;"",IF(OR(G91&lt;B91,G91&gt;Assumptions!$B$3),"Check response time",IF(K91="","Check target",IF(J91&gt;K91,"Review late response",""))),IF(K91="","Check target",IF((Assumptions!$B$3-B91)*24&gt;K91,"Pending past target","Pending"))))))</f>
        <v/>
      </c>
    </row>
    <row r="92" ht="22" customHeight="1">
      <c r="A92" s="16" t="n"/>
      <c r="B92" s="17" t="n"/>
      <c r="C92" s="18" t="n"/>
      <c r="D92" s="19" t="n"/>
      <c r="E92" s="19" t="n"/>
      <c r="F92" s="19" t="n"/>
      <c r="G92" s="17" t="n"/>
      <c r="H92" s="19" t="n"/>
      <c r="I92" s="18" t="n"/>
      <c r="J92" s="29">
        <f>IF(OR(B92="",G92=""),"",IF(OR(G92&lt;B92,G92&gt;Assumptions!$B$3),"",ROUND((G92-B92)*24,2)))</f>
        <v/>
      </c>
      <c r="K92" s="29">
        <f>IF(D92="","",IFERROR(VLOOKUP(D92,Assumptions!$A$9:$B$13,2,FALSE),""))</f>
        <v/>
      </c>
      <c r="L92" s="22">
        <f>IF(A92="","",IF(B92="","Check dates",IF(G92="","Pending",IF(OR(G92&lt;B92,G92&gt;Assumptions!$B$3),"Check dates",IF(OR(J92="",K92=""),"Check target",IF(J92&lt;=K92,"Yes","No"))))))</f>
        <v/>
      </c>
      <c r="M92" s="23">
        <f>IF(A92="","",IF(B92="","Enter inquiry time",IF(B92&gt;Assumptions!$B$3,"Check inquiry time",IF(G92&lt;&gt;"",IF(OR(G92&lt;B92,G92&gt;Assumptions!$B$3),"Check response time",IF(K92="","Check target",IF(J92&gt;K92,"Review late response",""))),IF(K92="","Check target",IF((Assumptions!$B$3-B92)*24&gt;K92,"Pending past target","Pending"))))))</f>
        <v/>
      </c>
    </row>
    <row r="93" ht="22" customHeight="1">
      <c r="A93" s="16" t="n"/>
      <c r="B93" s="17" t="n"/>
      <c r="C93" s="18" t="n"/>
      <c r="D93" s="19" t="n"/>
      <c r="E93" s="19" t="n"/>
      <c r="F93" s="19" t="n"/>
      <c r="G93" s="17" t="n"/>
      <c r="H93" s="19" t="n"/>
      <c r="I93" s="18" t="n"/>
      <c r="J93" s="31">
        <f>IF(OR(B93="",G93=""),"",IF(OR(G93&lt;B93,G93&gt;Assumptions!$B$3),"",ROUND((G93-B93)*24,2)))</f>
        <v/>
      </c>
      <c r="K93" s="31">
        <f>IF(D93="","",IFERROR(VLOOKUP(D93,Assumptions!$A$9:$B$13,2,FALSE),""))</f>
        <v/>
      </c>
      <c r="L93" s="20">
        <f>IF(A93="","",IF(B93="","Check dates",IF(G93="","Pending",IF(OR(G93&lt;B93,G93&gt;Assumptions!$B$3),"Check dates",IF(OR(J93="",K93=""),"Check target",IF(J93&lt;=K93,"Yes","No"))))))</f>
        <v/>
      </c>
      <c r="M93" s="21">
        <f>IF(A93="","",IF(B93="","Enter inquiry time",IF(B93&gt;Assumptions!$B$3,"Check inquiry time",IF(G93&lt;&gt;"",IF(OR(G93&lt;B93,G93&gt;Assumptions!$B$3),"Check response time",IF(K93="","Check target",IF(J93&gt;K93,"Review late response",""))),IF(K93="","Check target",IF((Assumptions!$B$3-B93)*24&gt;K93,"Pending past target","Pending"))))))</f>
        <v/>
      </c>
    </row>
    <row r="94" ht="22" customHeight="1">
      <c r="A94" s="16" t="n"/>
      <c r="B94" s="17" t="n"/>
      <c r="C94" s="18" t="n"/>
      <c r="D94" s="19" t="n"/>
      <c r="E94" s="19" t="n"/>
      <c r="F94" s="19" t="n"/>
      <c r="G94" s="17" t="n"/>
      <c r="H94" s="19" t="n"/>
      <c r="I94" s="18" t="n"/>
      <c r="J94" s="29">
        <f>IF(OR(B94="",G94=""),"",IF(OR(G94&lt;B94,G94&gt;Assumptions!$B$3),"",ROUND((G94-B94)*24,2)))</f>
        <v/>
      </c>
      <c r="K94" s="29">
        <f>IF(D94="","",IFERROR(VLOOKUP(D94,Assumptions!$A$9:$B$13,2,FALSE),""))</f>
        <v/>
      </c>
      <c r="L94" s="22">
        <f>IF(A94="","",IF(B94="","Check dates",IF(G94="","Pending",IF(OR(G94&lt;B94,G94&gt;Assumptions!$B$3),"Check dates",IF(OR(J94="",K94=""),"Check target",IF(J94&lt;=K94,"Yes","No"))))))</f>
        <v/>
      </c>
      <c r="M94" s="23">
        <f>IF(A94="","",IF(B94="","Enter inquiry time",IF(B94&gt;Assumptions!$B$3,"Check inquiry time",IF(G94&lt;&gt;"",IF(OR(G94&lt;B94,G94&gt;Assumptions!$B$3),"Check response time",IF(K94="","Check target",IF(J94&gt;K94,"Review late response",""))),IF(K94="","Check target",IF((Assumptions!$B$3-B94)*24&gt;K94,"Pending past target","Pending"))))))</f>
        <v/>
      </c>
    </row>
    <row r="95" ht="22" customHeight="1">
      <c r="A95" s="16" t="n"/>
      <c r="B95" s="17" t="n"/>
      <c r="C95" s="18" t="n"/>
      <c r="D95" s="19" t="n"/>
      <c r="E95" s="19" t="n"/>
      <c r="F95" s="19" t="n"/>
      <c r="G95" s="17" t="n"/>
      <c r="H95" s="19" t="n"/>
      <c r="I95" s="18" t="n"/>
      <c r="J95" s="31">
        <f>IF(OR(B95="",G95=""),"",IF(OR(G95&lt;B95,G95&gt;Assumptions!$B$3),"",ROUND((G95-B95)*24,2)))</f>
        <v/>
      </c>
      <c r="K95" s="31">
        <f>IF(D95="","",IFERROR(VLOOKUP(D95,Assumptions!$A$9:$B$13,2,FALSE),""))</f>
        <v/>
      </c>
      <c r="L95" s="20">
        <f>IF(A95="","",IF(B95="","Check dates",IF(G95="","Pending",IF(OR(G95&lt;B95,G95&gt;Assumptions!$B$3),"Check dates",IF(OR(J95="",K95=""),"Check target",IF(J95&lt;=K95,"Yes","No"))))))</f>
        <v/>
      </c>
      <c r="M95" s="21">
        <f>IF(A95="","",IF(B95="","Enter inquiry time",IF(B95&gt;Assumptions!$B$3,"Check inquiry time",IF(G95&lt;&gt;"",IF(OR(G95&lt;B95,G95&gt;Assumptions!$B$3),"Check response time",IF(K95="","Check target",IF(J95&gt;K95,"Review late response",""))),IF(K95="","Check target",IF((Assumptions!$B$3-B95)*24&gt;K95,"Pending past target","Pending"))))))</f>
        <v/>
      </c>
    </row>
    <row r="96" ht="22" customHeight="1">
      <c r="A96" s="16" t="n"/>
      <c r="B96" s="17" t="n"/>
      <c r="C96" s="18" t="n"/>
      <c r="D96" s="19" t="n"/>
      <c r="E96" s="19" t="n"/>
      <c r="F96" s="19" t="n"/>
      <c r="G96" s="17" t="n"/>
      <c r="H96" s="19" t="n"/>
      <c r="I96" s="18" t="n"/>
      <c r="J96" s="29">
        <f>IF(OR(B96="",G96=""),"",IF(OR(G96&lt;B96,G96&gt;Assumptions!$B$3),"",ROUND((G96-B96)*24,2)))</f>
        <v/>
      </c>
      <c r="K96" s="29">
        <f>IF(D96="","",IFERROR(VLOOKUP(D96,Assumptions!$A$9:$B$13,2,FALSE),""))</f>
        <v/>
      </c>
      <c r="L96" s="22">
        <f>IF(A96="","",IF(B96="","Check dates",IF(G96="","Pending",IF(OR(G96&lt;B96,G96&gt;Assumptions!$B$3),"Check dates",IF(OR(J96="",K96=""),"Check target",IF(J96&lt;=K96,"Yes","No"))))))</f>
        <v/>
      </c>
      <c r="M96" s="23">
        <f>IF(A96="","",IF(B96="","Enter inquiry time",IF(B96&gt;Assumptions!$B$3,"Check inquiry time",IF(G96&lt;&gt;"",IF(OR(G96&lt;B96,G96&gt;Assumptions!$B$3),"Check response time",IF(K96="","Check target",IF(J96&gt;K96,"Review late response",""))),IF(K96="","Check target",IF((Assumptions!$B$3-B96)*24&gt;K96,"Pending past target","Pending"))))))</f>
        <v/>
      </c>
    </row>
    <row r="97" ht="22" customHeight="1">
      <c r="A97" s="16" t="n"/>
      <c r="B97" s="17" t="n"/>
      <c r="C97" s="18" t="n"/>
      <c r="D97" s="19" t="n"/>
      <c r="E97" s="19" t="n"/>
      <c r="F97" s="19" t="n"/>
      <c r="G97" s="17" t="n"/>
      <c r="H97" s="19" t="n"/>
      <c r="I97" s="18" t="n"/>
      <c r="J97" s="31">
        <f>IF(OR(B97="",G97=""),"",IF(OR(G97&lt;B97,G97&gt;Assumptions!$B$3),"",ROUND((G97-B97)*24,2)))</f>
        <v/>
      </c>
      <c r="K97" s="31">
        <f>IF(D97="","",IFERROR(VLOOKUP(D97,Assumptions!$A$9:$B$13,2,FALSE),""))</f>
        <v/>
      </c>
      <c r="L97" s="20">
        <f>IF(A97="","",IF(B97="","Check dates",IF(G97="","Pending",IF(OR(G97&lt;B97,G97&gt;Assumptions!$B$3),"Check dates",IF(OR(J97="",K97=""),"Check target",IF(J97&lt;=K97,"Yes","No"))))))</f>
        <v/>
      </c>
      <c r="M97" s="21">
        <f>IF(A97="","",IF(B97="","Enter inquiry time",IF(B97&gt;Assumptions!$B$3,"Check inquiry time",IF(G97&lt;&gt;"",IF(OR(G97&lt;B97,G97&gt;Assumptions!$B$3),"Check response time",IF(K97="","Check target",IF(J97&gt;K97,"Review late response",""))),IF(K97="","Check target",IF((Assumptions!$B$3-B97)*24&gt;K97,"Pending past target","Pending"))))))</f>
        <v/>
      </c>
    </row>
    <row r="98" ht="22" customHeight="1">
      <c r="A98" s="16" t="n"/>
      <c r="B98" s="17" t="n"/>
      <c r="C98" s="18" t="n"/>
      <c r="D98" s="19" t="n"/>
      <c r="E98" s="19" t="n"/>
      <c r="F98" s="19" t="n"/>
      <c r="G98" s="17" t="n"/>
      <c r="H98" s="19" t="n"/>
      <c r="I98" s="18" t="n"/>
      <c r="J98" s="29">
        <f>IF(OR(B98="",G98=""),"",IF(OR(G98&lt;B98,G98&gt;Assumptions!$B$3),"",ROUND((G98-B98)*24,2)))</f>
        <v/>
      </c>
      <c r="K98" s="29">
        <f>IF(D98="","",IFERROR(VLOOKUP(D98,Assumptions!$A$9:$B$13,2,FALSE),""))</f>
        <v/>
      </c>
      <c r="L98" s="22">
        <f>IF(A98="","",IF(B98="","Check dates",IF(G98="","Pending",IF(OR(G98&lt;B98,G98&gt;Assumptions!$B$3),"Check dates",IF(OR(J98="",K98=""),"Check target",IF(J98&lt;=K98,"Yes","No"))))))</f>
        <v/>
      </c>
      <c r="M98" s="23">
        <f>IF(A98="","",IF(B98="","Enter inquiry time",IF(B98&gt;Assumptions!$B$3,"Check inquiry time",IF(G98&lt;&gt;"",IF(OR(G98&lt;B98,G98&gt;Assumptions!$B$3),"Check response time",IF(K98="","Check target",IF(J98&gt;K98,"Review late response",""))),IF(K98="","Check target",IF((Assumptions!$B$3-B98)*24&gt;K98,"Pending past target","Pending"))))))</f>
        <v/>
      </c>
    </row>
    <row r="99" ht="22" customHeight="1">
      <c r="A99" s="16" t="n"/>
      <c r="B99" s="17" t="n"/>
      <c r="C99" s="18" t="n"/>
      <c r="D99" s="19" t="n"/>
      <c r="E99" s="19" t="n"/>
      <c r="F99" s="19" t="n"/>
      <c r="G99" s="17" t="n"/>
      <c r="H99" s="19" t="n"/>
      <c r="I99" s="18" t="n"/>
      <c r="J99" s="31">
        <f>IF(OR(B99="",G99=""),"",IF(OR(G99&lt;B99,G99&gt;Assumptions!$B$3),"",ROUND((G99-B99)*24,2)))</f>
        <v/>
      </c>
      <c r="K99" s="31">
        <f>IF(D99="","",IFERROR(VLOOKUP(D99,Assumptions!$A$9:$B$13,2,FALSE),""))</f>
        <v/>
      </c>
      <c r="L99" s="20">
        <f>IF(A99="","",IF(B99="","Check dates",IF(G99="","Pending",IF(OR(G99&lt;B99,G99&gt;Assumptions!$B$3),"Check dates",IF(OR(J99="",K99=""),"Check target",IF(J99&lt;=K99,"Yes","No"))))))</f>
        <v/>
      </c>
      <c r="M99" s="21">
        <f>IF(A99="","",IF(B99="","Enter inquiry time",IF(B99&gt;Assumptions!$B$3,"Check inquiry time",IF(G99&lt;&gt;"",IF(OR(G99&lt;B99,G99&gt;Assumptions!$B$3),"Check response time",IF(K99="","Check target",IF(J99&gt;K99,"Review late response",""))),IF(K99="","Check target",IF((Assumptions!$B$3-B99)*24&gt;K99,"Pending past target","Pending"))))))</f>
        <v/>
      </c>
    </row>
    <row r="100" ht="22" customHeight="1">
      <c r="A100" s="16" t="n"/>
      <c r="B100" s="17" t="n"/>
      <c r="C100" s="18" t="n"/>
      <c r="D100" s="19" t="n"/>
      <c r="E100" s="19" t="n"/>
      <c r="F100" s="19" t="n"/>
      <c r="G100" s="17" t="n"/>
      <c r="H100" s="19" t="n"/>
      <c r="I100" s="18" t="n"/>
      <c r="J100" s="29">
        <f>IF(OR(B100="",G100=""),"",IF(OR(G100&lt;B100,G100&gt;Assumptions!$B$3),"",ROUND((G100-B100)*24,2)))</f>
        <v/>
      </c>
      <c r="K100" s="29">
        <f>IF(D100="","",IFERROR(VLOOKUP(D100,Assumptions!$A$9:$B$13,2,FALSE),""))</f>
        <v/>
      </c>
      <c r="L100" s="22">
        <f>IF(A100="","",IF(B100="","Check dates",IF(G100="","Pending",IF(OR(G100&lt;B100,G100&gt;Assumptions!$B$3),"Check dates",IF(OR(J100="",K100=""),"Check target",IF(J100&lt;=K100,"Yes","No"))))))</f>
        <v/>
      </c>
      <c r="M100" s="23">
        <f>IF(A100="","",IF(B100="","Enter inquiry time",IF(B100&gt;Assumptions!$B$3,"Check inquiry time",IF(G100&lt;&gt;"",IF(OR(G100&lt;B100,G100&gt;Assumptions!$B$3),"Check response time",IF(K100="","Check target",IF(J100&gt;K100,"Review late response",""))),IF(K100="","Check target",IF((Assumptions!$B$3-B100)*24&gt;K100,"Pending past target","Pending"))))))</f>
        <v/>
      </c>
    </row>
    <row r="101" ht="22" customHeight="1">
      <c r="A101" s="16" t="n"/>
      <c r="B101" s="17" t="n"/>
      <c r="C101" s="18" t="n"/>
      <c r="D101" s="19" t="n"/>
      <c r="E101" s="19" t="n"/>
      <c r="F101" s="19" t="n"/>
      <c r="G101" s="17" t="n"/>
      <c r="H101" s="19" t="n"/>
      <c r="I101" s="18" t="n"/>
      <c r="J101" s="31">
        <f>IF(OR(B101="",G101=""),"",IF(OR(G101&lt;B101,G101&gt;Assumptions!$B$3),"",ROUND((G101-B101)*24,2)))</f>
        <v/>
      </c>
      <c r="K101" s="31">
        <f>IF(D101="","",IFERROR(VLOOKUP(D101,Assumptions!$A$9:$B$13,2,FALSE),""))</f>
        <v/>
      </c>
      <c r="L101" s="20">
        <f>IF(A101="","",IF(B101="","Check dates",IF(G101="","Pending",IF(OR(G101&lt;B101,G101&gt;Assumptions!$B$3),"Check dates",IF(OR(J101="",K101=""),"Check target",IF(J101&lt;=K101,"Yes","No"))))))</f>
        <v/>
      </c>
      <c r="M101" s="21">
        <f>IF(A101="","",IF(B101="","Enter inquiry time",IF(B101&gt;Assumptions!$B$3,"Check inquiry time",IF(G101&lt;&gt;"",IF(OR(G101&lt;B101,G101&gt;Assumptions!$B$3),"Check response time",IF(K101="","Check target",IF(J101&gt;K101,"Review late response",""))),IF(K101="","Check target",IF((Assumptions!$B$3-B101)*24&gt;K101,"Pending past target","Pending"))))))</f>
        <v/>
      </c>
    </row>
    <row r="102" ht="22" customHeight="1">
      <c r="A102" s="16" t="n"/>
      <c r="B102" s="17" t="n"/>
      <c r="C102" s="18" t="n"/>
      <c r="D102" s="19" t="n"/>
      <c r="E102" s="19" t="n"/>
      <c r="F102" s="19" t="n"/>
      <c r="G102" s="17" t="n"/>
      <c r="H102" s="19" t="n"/>
      <c r="I102" s="18" t="n"/>
      <c r="J102" s="29">
        <f>IF(OR(B102="",G102=""),"",IF(OR(G102&lt;B102,G102&gt;Assumptions!$B$3),"",ROUND((G102-B102)*24,2)))</f>
        <v/>
      </c>
      <c r="K102" s="29">
        <f>IF(D102="","",IFERROR(VLOOKUP(D102,Assumptions!$A$9:$B$13,2,FALSE),""))</f>
        <v/>
      </c>
      <c r="L102" s="22">
        <f>IF(A102="","",IF(B102="","Check dates",IF(G102="","Pending",IF(OR(G102&lt;B102,G102&gt;Assumptions!$B$3),"Check dates",IF(OR(J102="",K102=""),"Check target",IF(J102&lt;=K102,"Yes","No"))))))</f>
        <v/>
      </c>
      <c r="M102" s="23">
        <f>IF(A102="","",IF(B102="","Enter inquiry time",IF(B102&gt;Assumptions!$B$3,"Check inquiry time",IF(G102&lt;&gt;"",IF(OR(G102&lt;B102,G102&gt;Assumptions!$B$3),"Check response time",IF(K102="","Check target",IF(J102&gt;K102,"Review late response",""))),IF(K102="","Check target",IF((Assumptions!$B$3-B102)*24&gt;K102,"Pending past target","Pending"))))))</f>
        <v/>
      </c>
    </row>
    <row r="103" ht="22" customHeight="1">
      <c r="A103" s="16" t="n"/>
      <c r="B103" s="17" t="n"/>
      <c r="C103" s="18" t="n"/>
      <c r="D103" s="19" t="n"/>
      <c r="E103" s="19" t="n"/>
      <c r="F103" s="19" t="n"/>
      <c r="G103" s="17" t="n"/>
      <c r="H103" s="19" t="n"/>
      <c r="I103" s="18" t="n"/>
      <c r="J103" s="31">
        <f>IF(OR(B103="",G103=""),"",IF(OR(G103&lt;B103,G103&gt;Assumptions!$B$3),"",ROUND((G103-B103)*24,2)))</f>
        <v/>
      </c>
      <c r="K103" s="31">
        <f>IF(D103="","",IFERROR(VLOOKUP(D103,Assumptions!$A$9:$B$13,2,FALSE),""))</f>
        <v/>
      </c>
      <c r="L103" s="20">
        <f>IF(A103="","",IF(B103="","Check dates",IF(G103="","Pending",IF(OR(G103&lt;B103,G103&gt;Assumptions!$B$3),"Check dates",IF(OR(J103="",K103=""),"Check target",IF(J103&lt;=K103,"Yes","No"))))))</f>
        <v/>
      </c>
      <c r="M103" s="21">
        <f>IF(A103="","",IF(B103="","Enter inquiry time",IF(B103&gt;Assumptions!$B$3,"Check inquiry time",IF(G103&lt;&gt;"",IF(OR(G103&lt;B103,G103&gt;Assumptions!$B$3),"Check response time",IF(K103="","Check target",IF(J103&gt;K103,"Review late response",""))),IF(K103="","Check target",IF((Assumptions!$B$3-B103)*24&gt;K103,"Pending past target","Pending"))))))</f>
        <v/>
      </c>
    </row>
    <row r="104" ht="22" customHeight="1">
      <c r="A104" s="16" t="n"/>
      <c r="B104" s="17" t="n"/>
      <c r="C104" s="18" t="n"/>
      <c r="D104" s="19" t="n"/>
      <c r="E104" s="19" t="n"/>
      <c r="F104" s="19" t="n"/>
      <c r="G104" s="17" t="n"/>
      <c r="H104" s="19" t="n"/>
      <c r="I104" s="18" t="n"/>
      <c r="J104" s="29">
        <f>IF(OR(B104="",G104=""),"",IF(OR(G104&lt;B104,G104&gt;Assumptions!$B$3),"",ROUND((G104-B104)*24,2)))</f>
        <v/>
      </c>
      <c r="K104" s="29">
        <f>IF(D104="","",IFERROR(VLOOKUP(D104,Assumptions!$A$9:$B$13,2,FALSE),""))</f>
        <v/>
      </c>
      <c r="L104" s="22">
        <f>IF(A104="","",IF(B104="","Check dates",IF(G104="","Pending",IF(OR(G104&lt;B104,G104&gt;Assumptions!$B$3),"Check dates",IF(OR(J104="",K104=""),"Check target",IF(J104&lt;=K104,"Yes","No"))))))</f>
        <v/>
      </c>
      <c r="M104" s="23">
        <f>IF(A104="","",IF(B104="","Enter inquiry time",IF(B104&gt;Assumptions!$B$3,"Check inquiry time",IF(G104&lt;&gt;"",IF(OR(G104&lt;B104,G104&gt;Assumptions!$B$3),"Check response time",IF(K104="","Check target",IF(J104&gt;K104,"Review late response",""))),IF(K104="","Check target",IF((Assumptions!$B$3-B104)*24&gt;K104,"Pending past target","Pending"))))))</f>
        <v/>
      </c>
    </row>
  </sheetData>
  <autoFilter ref="A4:M104"/>
  <mergeCells count="1">
    <mergeCell ref="A1:M1"/>
  </mergeCells>
  <conditionalFormatting sqref="L5:L104">
    <cfRule type="expression" priority="1" dxfId="1">
      <formula>$L5="Yes"</formula>
    </cfRule>
    <cfRule type="expression" priority="2" dxfId="0">
      <formula>OR($L5="No",$L5="Check dates",$L5="Check target")</formula>
    </cfRule>
  </conditionalFormatting>
  <conditionalFormatting sqref="M5:M104">
    <cfRule type="expression" priority="3" dxfId="0">
      <formula>OR(LEFT($M5,5)="Check",LEFT($M5,5)="Enter",$M5="Pending past target",$M5="Review late response")</formula>
    </cfRule>
  </conditionalFormatting>
  <dataValidations count="6">
    <dataValidation sqref="A5:A104" showDropDown="0" showInputMessage="1" showErrorMessage="1" allowBlank="0" errorTitle="Duplicate lead ID" error="Enter a unique lead ID or leave the row blank." promptTitle="Lead ID" prompt="Use a unique internal identifier for this lead record." type="custom">
      <formula1>=OR(A5="",COUNTIF($A$5:$A$104,A5)=1)</formula1>
    </dataValidation>
    <dataValidation sqref="B5:B104 G5:G104" showDropDown="0" showInputMessage="1" showErrorMessage="1" allowBlank="0" errorTitle="Check date and time" error="Enter a valid date and time within the editable accepted range." promptTitle="Date and time" prompt="Enter the date and time using the displayed US format." type="decimal" operator="between">
      <formula1>INDIRECT("'Assumptions'!$B$4")</formula1>
      <formula2>INDIRECT("'Assumptions'!$B$5")+1</formula2>
    </dataValidation>
    <dataValidation sqref="D5:D104" showDropDown="0" showInputMessage="0" showErrorMessage="1" allowBlank="0" errorTitle="Invalid inquiry source" error="Choose an inquiry source from the editable Assumptions list." type="list">
      <formula1>INDIRECT("'Assumptions'!$A$9:$A$13")</formula1>
    </dataValidation>
    <dataValidation sqref="E5:E104" showDropDown="0" showInputMessage="0" showErrorMessage="1" allowBlank="0" errorTitle="Invalid line of business" error="Choose a line of business from the editable Assumptions list." type="list">
      <formula1>INDIRECT("'Assumptions'!$D$9:$D$13")</formula1>
    </dataValidation>
    <dataValidation sqref="F5:F104" showDropDown="0" showInputMessage="0" showErrorMessage="1" allowBlank="0" errorTitle="Invalid owner" error="Choose an owner from the editable Assumptions list." type="list">
      <formula1>INDIRECT("'Assumptions'!$F$9:$F$12")</formula1>
    </dataValidation>
    <dataValidation sqref="H5:H104" showDropDown="0" showInputMessage="0" showErrorMessage="1" allowBlank="0" errorTitle="Invalid lead status" error="Choose a status from the editable Assumptions list." type="list">
      <formula1>INDIRECT("'Assumptions'!$H$9:$H$13")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0" workbookViewId="0">
      <pane ySplit="8" topLeftCell="A9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3" customWidth="1" min="3" max="3"/>
    <col width="24" customWidth="1" min="4" max="4"/>
    <col width="3" customWidth="1" min="5" max="5"/>
    <col width="23" customWidth="1" min="6" max="6"/>
    <col width="3" customWidth="1" min="7" max="7"/>
    <col width="20" customWidth="1" min="8" max="8"/>
  </cols>
  <sheetData>
    <row r="1" ht="28" customHeight="1">
      <c r="A1" s="1" t="inlineStr">
        <is>
          <t>Insurance Lead Response Time Tracker — Assumptions</t>
        </is>
      </c>
      <c r="B1" s="27" t="n"/>
      <c r="C1" s="27" t="n"/>
      <c r="D1" s="27" t="n"/>
      <c r="E1" s="27" t="n"/>
      <c r="F1" s="27" t="n"/>
      <c r="G1" s="27" t="n"/>
      <c r="H1" s="28" t="n"/>
    </row>
    <row r="2" ht="30" customHeight="1">
      <c r="A2" s="15" t="inlineStr">
        <is>
          <t>Edit yellow cells to reflect the agency workflow. Response targets are administrative goals, not service guarantees.</t>
        </is>
      </c>
    </row>
    <row r="3">
      <c r="A3" s="9" t="inlineStr">
        <is>
          <t>Reporting cutoff</t>
        </is>
      </c>
      <c r="B3" s="17" t="n">
        <v>46275.70833333334</v>
      </c>
    </row>
    <row r="4">
      <c r="A4" s="9" t="inlineStr">
        <is>
          <t>Earliest accepted timestamp</t>
        </is>
      </c>
      <c r="B4" s="24" t="n">
        <v>42625</v>
      </c>
    </row>
    <row r="5">
      <c r="A5" s="9" t="inlineStr">
        <is>
          <t>Latest accepted timestamp</t>
        </is>
      </c>
      <c r="B5" s="24" t="n">
        <v>49925</v>
      </c>
    </row>
    <row r="6">
      <c r="A6" s="9" t="inlineStr">
        <is>
          <t>Maximum target hours allowed</t>
        </is>
      </c>
      <c r="B6" s="25" t="n">
        <v>168</v>
      </c>
    </row>
    <row r="7"/>
    <row r="8">
      <c r="A8" s="3" t="inlineStr">
        <is>
          <t>Inquiry Source</t>
        </is>
      </c>
      <c r="B8" s="3" t="inlineStr">
        <is>
          <t>Target Hours</t>
        </is>
      </c>
      <c r="D8" s="3" t="inlineStr">
        <is>
          <t>Line of Business</t>
        </is>
      </c>
      <c r="F8" s="3" t="inlineStr">
        <is>
          <t>Assigned Owner</t>
        </is>
      </c>
      <c r="H8" s="3" t="inlineStr">
        <is>
          <t>Lead Status</t>
        </is>
      </c>
    </row>
    <row r="9">
      <c r="A9" s="19" t="inlineStr">
        <is>
          <t>Website Form</t>
        </is>
      </c>
      <c r="B9" s="33" t="n">
        <v>1</v>
      </c>
      <c r="D9" s="19" t="inlineStr">
        <is>
          <t>Personal Auto</t>
        </is>
      </c>
      <c r="F9" s="19" t="inlineStr">
        <is>
          <t>Casey Example</t>
        </is>
      </c>
      <c r="H9" s="19" t="inlineStr">
        <is>
          <t>New</t>
        </is>
      </c>
    </row>
    <row r="10">
      <c r="A10" s="19" t="inlineStr">
        <is>
          <t>Phone Inquiry</t>
        </is>
      </c>
      <c r="B10" s="33" t="n">
        <v>0.5</v>
      </c>
      <c r="D10" s="19" t="inlineStr">
        <is>
          <t>Homeowners</t>
        </is>
      </c>
      <c r="F10" s="19" t="inlineStr">
        <is>
          <t>Jordan Sample</t>
        </is>
      </c>
      <c r="H10" s="19" t="inlineStr">
        <is>
          <t>Contacted</t>
        </is>
      </c>
    </row>
    <row r="11">
      <c r="A11" s="19" t="inlineStr">
        <is>
          <t>Referral</t>
        </is>
      </c>
      <c r="B11" s="33" t="n">
        <v>4</v>
      </c>
      <c r="D11" s="19" t="inlineStr">
        <is>
          <t>Renters</t>
        </is>
      </c>
      <c r="F11" s="19" t="inlineStr">
        <is>
          <t>Morgan Demo</t>
        </is>
      </c>
      <c r="H11" s="19" t="inlineStr">
        <is>
          <t>Quoting</t>
        </is>
      </c>
    </row>
    <row r="12">
      <c r="A12" s="19" t="inlineStr">
        <is>
          <t>Walk-In</t>
        </is>
      </c>
      <c r="B12" s="33" t="n">
        <v>1</v>
      </c>
      <c r="D12" s="19" t="inlineStr">
        <is>
          <t>Small Business</t>
        </is>
      </c>
      <c r="F12" s="19" t="inlineStr">
        <is>
          <t>Riley Placeholder</t>
        </is>
      </c>
      <c r="H12" s="19" t="inlineStr">
        <is>
          <t>Closed</t>
        </is>
      </c>
    </row>
    <row r="13">
      <c r="A13" s="19" t="inlineStr">
        <is>
          <t>Community Event</t>
        </is>
      </c>
      <c r="B13" s="33" t="n">
        <v>24</v>
      </c>
      <c r="D13" s="19" t="inlineStr">
        <is>
          <t>Umbrella</t>
        </is>
      </c>
      <c r="F13" s="19" t="n"/>
      <c r="H13" s="19" t="inlineStr">
        <is>
          <t>Disqualified</t>
        </is>
      </c>
    </row>
  </sheetData>
  <autoFilter ref="A8:B13"/>
  <mergeCells count="1">
    <mergeCell ref="A1:H1"/>
  </mergeCells>
  <conditionalFormatting sqref="B4:B5">
    <cfRule type="expression" priority="1" dxfId="0">
      <formula>$B$4&gt;$B$5</formula>
    </cfRule>
  </conditionalFormatting>
  <dataValidations count="3">
    <dataValidation sqref="B9:B13" showDropDown="0" showInputMessage="1" showErrorMessage="1" allowBlank="0" errorTitle="Check target hours" error="Enter a target greater than zero and no more than the editable maximum." promptTitle="Target hours" prompt="Enter the administrative response target in hours." type="decimal" operator="between">
      <formula1>0.01</formula1>
      <formula2>$B$6</formula2>
    </dataValidation>
    <dataValidation sqref="B3" showDropDown="0" showInputMessage="1" showErrorMessage="1" allowBlank="0" errorTitle="Check reporting cutoff" error="Enter a reporting cutoff within the accepted timestamp range." promptTitle="Reporting cutoff" prompt="Enter the date and time through which response activity should be evaluated." type="decimal" operator="between">
      <formula1>$B$4</formula1>
      <formula2>$B$5+1</formula2>
    </dataValidation>
    <dataValidation sqref="A9:A13" showDropDown="0" showInputMessage="0" showErrorMessage="1" allowBlank="0" errorTitle="Duplicate inquiry source" error="Each inquiry source must be unique." type="custom">
      <formula1>=OR(A9="",COUNTIF($A$9:$A$13,A9)=1)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2026-09-10T06:33:47Z</dcterms:created>
  <dcterms:modified xmlns:dcterms="http://purl.org/dc/terms/" xmlns:xsi="http://www.w3.org/2001/XMLSchema-instance" xsi:type="dcterms:W3CDTF">2026-09-10T06:33:48+00:00Z</dcterms:modified>
</cp:coreProperties>
</file>