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Households" sheetId="2" state="visible" r:id="rId2"/>
    <sheet xmlns:r="http://schemas.openxmlformats.org/officeDocument/2006/relationships" name="Policies" sheetId="3" state="visible" r:id="rId3"/>
    <sheet xmlns:r="http://schemas.openxmlformats.org/officeDocument/2006/relationships" name="Insured Items" sheetId="4" state="visible" r:id="rId4"/>
    <sheet xmlns:r="http://schemas.openxmlformats.org/officeDocument/2006/relationships" name="Assumptions" sheetId="5" state="visible" r:id="rId5"/>
  </sheets>
  <definedNames>
    <definedName name="_xlnm._FilterDatabase" localSheetId="1" hidden="1">'Households'!$A$4:$N$104</definedName>
    <definedName name="_xlnm._FilterDatabase" localSheetId="2" hidden="1">'Policies'!$A$4:$N$104</definedName>
    <definedName name="_xlnm._FilterDatabase" localSheetId="3" hidden="1">'Insured Items'!$A$4:$M$104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$#,##0.00;[Red]-$#,##0.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5B6B73"/>
      <sz val="9"/>
    </font>
    <font>
      <name val="Calibri"/>
      <b val="1"/>
      <color rgb="00FFFFFF"/>
      <sz val="10"/>
    </font>
    <font>
      <name val="Calibri"/>
      <color rgb="00243746"/>
      <sz val="10"/>
    </font>
    <font>
      <name val="Calibri"/>
      <b val="1"/>
      <color rgb="00243746"/>
      <sz val="10"/>
    </font>
  </fonts>
  <fills count="7">
    <fill>
      <patternFill/>
    </fill>
    <fill>
      <patternFill patternType="gray125"/>
    </fill>
    <fill>
      <patternFill patternType="solid">
        <fgColor rgb="00173B57"/>
      </patternFill>
    </fill>
    <fill>
      <patternFill patternType="solid">
        <fgColor rgb="00FFF1D9"/>
      </patternFill>
    </fill>
    <fill>
      <patternFill patternType="solid">
        <fgColor rgb="00F3F7F8"/>
      </patternFill>
    </fill>
    <fill>
      <patternFill patternType="solid">
        <fgColor rgb="00FFFFFF"/>
      </patternFill>
    </fill>
    <fill>
      <patternFill patternType="solid">
        <fgColor rgb="00E56A2A"/>
      </patternFill>
    </fill>
  </fills>
  <borders count="2">
    <border>
      <left/>
      <right/>
      <top/>
      <bottom/>
      <diagonal/>
    </border>
    <border>
      <left style="thin">
        <color rgb="00C8D6DC"/>
      </left>
      <right style="thin">
        <color rgb="00C8D6DC"/>
      </right>
      <top style="thin">
        <color rgb="00C8D6DC"/>
      </top>
      <bottom style="thin">
        <color rgb="00C8D6DC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right" vertical="center"/>
    </xf>
    <xf numFmtId="164" fontId="5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/>
    </xf>
    <xf numFmtId="49" fontId="4" fillId="3" borderId="1" applyAlignment="1" pivotButton="0" quotePrefix="0" xfId="0">
      <alignment horizontal="left" vertical="center"/>
    </xf>
    <xf numFmtId="164" fontId="4" fillId="3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left" vertical="center"/>
    </xf>
    <xf numFmtId="165" fontId="4" fillId="3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1" fontId="4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164" fontId="4" fillId="3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164" fontId="5" fillId="0" borderId="0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164" fontId="4" fillId="3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left" vertical="center"/>
    </xf>
    <xf numFmtId="165" fontId="4" fillId="3" borderId="1" applyAlignment="1" pivotButton="0" quotePrefix="0" xfId="0">
      <alignment horizontal="left" vertical="center"/>
    </xf>
    <xf numFmtId="164" fontId="4" fillId="3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B5472F"/>
        </patternFill>
      </fill>
    </dxf>
    <dxf>
      <font>
        <name val="Calibri"/>
        <b val="1"/>
        <color rgb="00FFFFFF"/>
        <sz val="10"/>
      </font>
      <fill>
        <patternFill patternType="solid">
          <fgColor rgb="000F7B78"/>
        </patternFill>
      </fill>
    </dxf>
    <dxf>
      <font>
        <name val="Calibri"/>
        <color rgb="00FFFFFF"/>
        <sz val="10"/>
      </font>
      <fill>
        <patternFill patternType="solid">
          <fgColor rgb="00B5472F"/>
        </patternFill>
      </fill>
    </dxf>
    <dxf>
      <font>
        <name val="Calibri"/>
        <color rgb="00FFFFFF"/>
        <sz val="10"/>
      </font>
      <fill>
        <patternFill patternType="solid">
          <fgColor rgb="000F7B7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Active Policies by Type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'Summary'!E13</f>
            </strRef>
          </tx>
          <spPr>
            <a:solidFill xmlns:a="http://schemas.openxmlformats.org/drawingml/2006/main">
              <a:srgbClr val="0F7B78"/>
            </a:solidFill>
            <a:ln xmlns:a="http://schemas.openxmlformats.org/drawingml/2006/main">
              <a:solidFill>
                <a:srgbClr val="0F7B78"/>
              </a:solidFill>
              <a:prstDash val="solid"/>
            </a:ln>
          </spPr>
          <cat>
            <numRef>
              <f>'Summary'!$D$14:$D$21</f>
            </numRef>
          </cat>
          <val>
            <numRef>
              <f>'Summary'!$E$14:$E$21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Active policies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Policy type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3780000" cy="230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B57"/>
    <outlinePr summaryBelow="1" summaryRight="1"/>
    <pageSetUpPr/>
  </sheetPr>
  <dimension ref="A1:N21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18" customWidth="1" min="2" max="2"/>
    <col width="3" customWidth="1" min="3" max="3"/>
    <col width="35" customWidth="1" min="4" max="4"/>
    <col width="18" customWidth="1" min="5" max="5"/>
    <col width="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 ht="28" customHeight="1">
      <c r="A1" s="1" t="inlineStr">
        <is>
          <t>Insurance Multi-Policy Household Map — Summary</t>
        </is>
      </c>
    </row>
    <row r="2" ht="30" customHeight="1">
      <c r="A2" s="3" t="inlineStr">
        <is>
          <t>Administrative indicators are calculated from entered records. Verify source documents before acting; this workbook does not provide coverage recommendations.</t>
        </is>
      </c>
      <c r="G2" s="4" t="inlineStr">
        <is>
          <t>Calculated as of</t>
        </is>
      </c>
      <c r="H2" s="32">
        <f>TODAY()</f>
        <v/>
      </c>
    </row>
    <row r="3"/>
    <row r="4">
      <c r="A4" s="6" t="inlineStr">
        <is>
          <t>Portfolio Indicator</t>
        </is>
      </c>
      <c r="B4" s="6" t="inlineStr">
        <is>
          <t>Calculated Value</t>
        </is>
      </c>
      <c r="D4" s="6" t="inlineStr">
        <is>
          <t>Data Check</t>
        </is>
      </c>
      <c r="E4" s="6" t="inlineStr">
        <is>
          <t>Calculated Value</t>
        </is>
      </c>
    </row>
    <row r="5">
      <c r="A5" s="7" t="inlineStr">
        <is>
          <t>Households entered</t>
        </is>
      </c>
      <c r="B5" s="8">
        <f>COUNTIF(Households!$A$5:$A$104,"&lt;&gt;")</f>
        <v/>
      </c>
      <c r="D5" s="7" t="inlineStr">
        <is>
          <t>Policies needing household check</t>
        </is>
      </c>
      <c r="E5" s="8">
        <f>COUNTIF(Policies!$M$5:$M$104,"Check ID")</f>
        <v/>
      </c>
    </row>
    <row r="6">
      <c r="A6" s="9" t="inlineStr">
        <is>
          <t>Active policies</t>
        </is>
      </c>
      <c r="B6" s="10">
        <f>COUNTIF(Policies!$E$5:$E$104,"Active")</f>
        <v/>
      </c>
      <c r="D6" s="9" t="inlineStr">
        <is>
          <t>Items needing map check</t>
        </is>
      </c>
      <c r="E6" s="10">
        <f>COUNTIF('Insured Items'!$K$5:$K$104,"Check ID")+COUNTIF('Insured Items'!$L$5:$L$104,"Check Policy")</f>
        <v/>
      </c>
    </row>
    <row r="7">
      <c r="A7" s="7" t="inlineStr">
        <is>
          <t>Active annual premium</t>
        </is>
      </c>
      <c r="B7" s="33">
        <f>SUMIF(Policies!$E$5:$E$104,"Active",Policies!$H$5:$H$104)</f>
        <v/>
      </c>
      <c r="D7" s="7" t="inlineStr">
        <is>
          <t>Households needing review check</t>
        </is>
      </c>
      <c r="E7" s="8">
        <f>COUNTIF(Households!$N$5:$N$104,"Review Check")+COUNTIF(Households!$N$5:$N$104,"Check Review Date")+COUNTIF(Households!$N$5:$N$104,"Check Future Date")</f>
        <v/>
      </c>
    </row>
    <row r="8">
      <c r="A8" s="9" t="inlineStr">
        <is>
          <t>Active renewals within alert horizon</t>
        </is>
      </c>
      <c r="B8" s="10">
        <f>COUNTIFS(Policies!$E$5:$E$104,"Active",Policies!$G$5:$G$104,"&gt;="&amp;TODAY(),Policies!$G$5:$G$104,"&lt;="&amp;TODAY()+'Assumptions'!$H$5)</f>
        <v/>
      </c>
      <c r="D8" s="9" t="inlineStr">
        <is>
          <t>Households with active policies</t>
        </is>
      </c>
      <c r="E8" s="10">
        <f>COUNTIF(Households!$J$5:$J$104,"&gt;0")</f>
        <v/>
      </c>
    </row>
    <row r="9">
      <c r="A9" s="7" t="inlineStr">
        <is>
          <t>Active policies past renewal date</t>
        </is>
      </c>
      <c r="B9" s="8">
        <f>COUNTIFS(Policies!$E$5:$E$104,"Active",Policies!$G$5:$G$104,"&gt;0",Policies!$G$5:$G$104,"&lt;"&amp;TODAY())</f>
        <v/>
      </c>
      <c r="D9" s="7" t="inlineStr">
        <is>
          <t>Average active annual premium</t>
        </is>
      </c>
      <c r="E9" s="33">
        <f>IFERROR(B7/B6,"")</f>
        <v/>
      </c>
    </row>
    <row r="10">
      <c r="A10" s="9" t="inlineStr">
        <is>
          <t>Items entered</t>
        </is>
      </c>
      <c r="B10" s="10">
        <f>COUNTIF('Insured Items'!$A$5:$A$104,"&lt;&gt;")</f>
        <v/>
      </c>
      <c r="D10" s="9" t="inlineStr">
        <is>
          <t>Households marked contact pending</t>
        </is>
      </c>
      <c r="E10" s="10">
        <f>COUNTIF(Households!$H$5:$H$104,"Contact Pending")</f>
        <v/>
      </c>
    </row>
    <row r="11"/>
    <row r="12"/>
    <row r="13">
      <c r="A13" s="12" t="inlineStr">
        <is>
          <t>Active Renewal Window</t>
        </is>
      </c>
      <c r="B13" s="12" t="inlineStr">
        <is>
          <t>Policy Count</t>
        </is>
      </c>
      <c r="D13" s="12" t="inlineStr">
        <is>
          <t>Active Policy Type</t>
        </is>
      </c>
      <c r="E13" s="12" t="inlineStr">
        <is>
          <t>Policy Count</t>
        </is>
      </c>
    </row>
    <row r="14">
      <c r="A14" s="9" t="inlineStr">
        <is>
          <t>Past Due</t>
        </is>
      </c>
      <c r="B14" s="10">
        <f>COUNTIFS(Policies!$E$5:$E$104,"Active",Policies!$L$5:$L$104,$A14)</f>
        <v/>
      </c>
      <c r="D14" s="9">
        <f>'Assumptions'!A5</f>
        <v/>
      </c>
      <c r="E14" s="10">
        <f>IF($D14="","",COUNTIFS(Policies!$C$5:$C$104,$D14,Policies!$E$5:$E$104,"Active"))</f>
        <v/>
      </c>
    </row>
    <row r="15">
      <c r="A15" s="7" t="inlineStr">
        <is>
          <t>0-30 Days</t>
        </is>
      </c>
      <c r="B15" s="8">
        <f>COUNTIFS(Policies!$E$5:$E$104,"Active",Policies!$L$5:$L$104,$A15)</f>
        <v/>
      </c>
      <c r="D15" s="7">
        <f>'Assumptions'!A6</f>
        <v/>
      </c>
      <c r="E15" s="8">
        <f>IF($D15="","",COUNTIFS(Policies!$C$5:$C$104,$D15,Policies!$E$5:$E$104,"Active"))</f>
        <v/>
      </c>
    </row>
    <row r="16">
      <c r="A16" s="9" t="inlineStr">
        <is>
          <t>31-60 Days</t>
        </is>
      </c>
      <c r="B16" s="10">
        <f>COUNTIFS(Policies!$E$5:$E$104,"Active",Policies!$L$5:$L$104,$A16)</f>
        <v/>
      </c>
      <c r="D16" s="9">
        <f>'Assumptions'!A7</f>
        <v/>
      </c>
      <c r="E16" s="10">
        <f>IF($D16="","",COUNTIFS(Policies!$C$5:$C$104,$D16,Policies!$E$5:$E$104,"Active"))</f>
        <v/>
      </c>
    </row>
    <row r="17">
      <c r="A17" s="7" t="inlineStr">
        <is>
          <t>61-90 Days</t>
        </is>
      </c>
      <c r="B17" s="8">
        <f>COUNTIFS(Policies!$E$5:$E$104,"Active",Policies!$L$5:$L$104,$A17)</f>
        <v/>
      </c>
      <c r="D17" s="7">
        <f>'Assumptions'!A8</f>
        <v/>
      </c>
      <c r="E17" s="8">
        <f>IF($D17="","",COUNTIFS(Policies!$C$5:$C$104,$D17,Policies!$E$5:$E$104,"Active"))</f>
        <v/>
      </c>
    </row>
    <row r="18">
      <c r="A18" s="9" t="inlineStr">
        <is>
          <t>Over 90 Days</t>
        </is>
      </c>
      <c r="B18" s="10">
        <f>COUNTIFS(Policies!$E$5:$E$104,"Active",Policies!$L$5:$L$104,$A18)</f>
        <v/>
      </c>
      <c r="D18" s="9">
        <f>'Assumptions'!A9</f>
        <v/>
      </c>
      <c r="E18" s="10">
        <f>IF($D18="","",COUNTIFS(Policies!$C$5:$C$104,$D18,Policies!$E$5:$E$104,"Active"))</f>
        <v/>
      </c>
    </row>
    <row r="19">
      <c r="A19" s="7" t="n"/>
      <c r="B19" s="8" t="n"/>
      <c r="D19" s="7">
        <f>'Assumptions'!A10</f>
        <v/>
      </c>
      <c r="E19" s="8">
        <f>IF($D19="","",COUNTIFS(Policies!$C$5:$C$104,$D19,Policies!$E$5:$E$104,"Active"))</f>
        <v/>
      </c>
    </row>
    <row r="20">
      <c r="A20" s="9" t="n"/>
      <c r="B20" s="10" t="n"/>
      <c r="D20" s="9">
        <f>'Assumptions'!A11</f>
        <v/>
      </c>
      <c r="E20" s="10">
        <f>IF($D20="","",COUNTIFS(Policies!$C$5:$C$104,$D20,Policies!$E$5:$E$104,"Active"))</f>
        <v/>
      </c>
    </row>
    <row r="21">
      <c r="A21" s="7" t="n"/>
      <c r="B21" s="8" t="n"/>
      <c r="D21" s="7">
        <f>'Assumptions'!A12</f>
        <v/>
      </c>
      <c r="E21" s="8">
        <f>IF($D21="","",COUNTIFS(Policies!$C$5:$C$104,$D21,Policies!$E$5:$E$104,"Active"))</f>
        <v/>
      </c>
    </row>
  </sheetData>
  <mergeCells count="1">
    <mergeCell ref="A1:N1"/>
  </mergeCells>
  <conditionalFormatting sqref="B9">
    <cfRule type="expression" priority="1" dxfId="0">
      <formula>=$B$9&gt;0</formula>
    </cfRule>
  </conditionalFormatting>
  <conditionalFormatting sqref="E5:E7">
    <cfRule type="expression" priority="2" dxfId="0">
      <formula>=E5&gt;0</formula>
    </cfRule>
  </conditionalFormatting>
  <conditionalFormatting sqref="B8">
    <cfRule type="expression" priority="3" dxfId="1">
      <formula>=$B$8&gt;0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56A2A"/>
    <outlinePr summaryBelow="1" summaryRight="1"/>
    <pageSetUpPr/>
  </sheetPr>
  <dimension ref="A1:N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37" customWidth="1" min="2" max="2"/>
    <col width="29" customWidth="1" min="3" max="3"/>
    <col width="20" customWidth="1" min="4" max="4"/>
    <col width="9" customWidth="1" min="5" max="5"/>
    <col width="12" customWidth="1" min="6" max="6"/>
    <col width="28" customWidth="1" min="7" max="7"/>
    <col width="18" customWidth="1" min="8" max="8"/>
    <col width="17" customWidth="1" min="9" max="9"/>
    <col width="14" customWidth="1" min="10" max="10"/>
    <col width="13" customWidth="1" min="11" max="11"/>
    <col width="22" customWidth="1" min="12" max="12"/>
    <col width="17" customWidth="1" min="13" max="13"/>
    <col width="20" customWidth="1" min="14" max="14"/>
  </cols>
  <sheetData>
    <row r="1" ht="28" customHeight="1">
      <c r="A1" s="1" t="inlineStr">
        <is>
          <t>Insurance Multi-Policy Household Map — Households</t>
        </is>
      </c>
    </row>
    <row r="2" ht="30" customHeight="1">
      <c r="A2" s="3" t="inlineStr">
        <is>
          <t>Enter fictional household records in yellow cells. Calculated columns summarize mapped policies, items, and review checks.</t>
        </is>
      </c>
    </row>
    <row r="3"/>
    <row r="4" ht="32" customHeight="1">
      <c r="A4" s="6" t="inlineStr">
        <is>
          <t>Household ID</t>
        </is>
      </c>
      <c r="B4" s="6" t="inlineStr">
        <is>
          <t>Household Name</t>
        </is>
      </c>
      <c r="C4" s="6" t="inlineStr">
        <is>
          <t>Primary Contact</t>
        </is>
      </c>
      <c r="D4" s="6" t="inlineStr">
        <is>
          <t>City</t>
        </is>
      </c>
      <c r="E4" s="6" t="inlineStr">
        <is>
          <t>State</t>
        </is>
      </c>
      <c r="F4" s="6" t="inlineStr">
        <is>
          <t>ZIP Code</t>
        </is>
      </c>
      <c r="G4" s="6" t="inlineStr">
        <is>
          <t>Account Owner</t>
        </is>
      </c>
      <c r="H4" s="6" t="inlineStr">
        <is>
          <t>Review Status</t>
        </is>
      </c>
      <c r="I4" s="6" t="inlineStr">
        <is>
          <t>Last Review Date</t>
        </is>
      </c>
      <c r="J4" s="12" t="inlineStr">
        <is>
          <t>Active Policies</t>
        </is>
      </c>
      <c r="K4" s="12" t="inlineStr">
        <is>
          <t>Mapped Items</t>
        </is>
      </c>
      <c r="L4" s="12" t="inlineStr">
        <is>
          <t>Active Annual Premium</t>
        </is>
      </c>
      <c r="M4" s="12" t="inlineStr">
        <is>
          <t>Next Renewal</t>
        </is>
      </c>
      <c r="N4" s="12" t="inlineStr">
        <is>
          <t>Review Alert</t>
        </is>
      </c>
    </row>
    <row r="5" ht="20" customHeight="1">
      <c r="A5" s="13" t="inlineStr">
        <is>
          <t>HH-F001</t>
        </is>
      </c>
      <c r="B5" s="13" t="inlineStr">
        <is>
          <t>Northwind Lantern Household (Fictional)</t>
        </is>
      </c>
      <c r="C5" s="13" t="inlineStr">
        <is>
          <t>Avery Quill (Fictional)</t>
        </is>
      </c>
      <c r="D5" s="13" t="inlineStr">
        <is>
          <t>Example Harbor</t>
        </is>
      </c>
      <c r="E5" s="13" t="inlineStr">
        <is>
          <t>ZZ</t>
        </is>
      </c>
      <c r="F5" s="14" t="inlineStr">
        <is>
          <t>00001</t>
        </is>
      </c>
      <c r="G5" s="13" t="inlineStr">
        <is>
          <t>Casey Vale (Fictional)</t>
        </is>
      </c>
      <c r="H5" s="13" t="inlineStr">
        <is>
          <t>Current</t>
        </is>
      </c>
      <c r="I5" s="34" t="n">
        <v>46156</v>
      </c>
      <c r="J5" s="16">
        <f>IF($A5="","",COUNTIFS(Policies!$B$5:$B$104,$A5,Policies!$E$5:$E$104,"Active"))</f>
        <v/>
      </c>
      <c r="K5" s="16">
        <f>IF($A5="","",COUNTIFS('Insured Items'!$B$5:$B$104,$A5,'Insured Items'!$I$5:$I$104,"Mapped",'Insured Items'!$K$5:$K$104,"Matched",'Insured Items'!$L$5:$L$104,"Matched"))</f>
        <v/>
      </c>
      <c r="L5" s="35">
        <f>IF($A5="","",IF($J5=0,"",SUMIFS(Policies!$H$5:$H$104,Policies!$B$5:$B$104,$A5,Policies!$E$5:$E$104,"Active")))</f>
        <v/>
      </c>
      <c r="M5" s="36">
        <f>IF($A5="","",IFERROR(SUMIFS(Policies!$G$5:$G$104,Policies!$B$5:$B$104,$A5,Policies!$E$5:$E$104,"Active",Policies!$N$5:$N$104,"Next")/COUNTIFS(Policies!$B$5:$B$104,$A5,Policies!$E$5:$E$104,"Active",Policies!$N$5:$N$104,"Next"),""))</f>
        <v/>
      </c>
      <c r="N5" s="7">
        <f>IF($A5="","",IF($H5="Inactive","Not Active",IF($I5="","Check Review Date",IF($I5&gt;TODAY(),"Check Future Date",IF(TODAY()-$I5&gt;'Assumptions'!$H$6,"Review Check","Current")))))</f>
        <v/>
      </c>
    </row>
    <row r="6" ht="20" customHeight="1">
      <c r="A6" s="13" t="inlineStr">
        <is>
          <t>HH-F002</t>
        </is>
      </c>
      <c r="B6" s="13" t="inlineStr">
        <is>
          <t>Copper Meadow Household (Fictional)</t>
        </is>
      </c>
      <c r="C6" s="13" t="inlineStr">
        <is>
          <t>Blake Rowan (Fictional)</t>
        </is>
      </c>
      <c r="D6" s="13" t="inlineStr">
        <is>
          <t>Sample Junction</t>
        </is>
      </c>
      <c r="E6" s="13" t="inlineStr">
        <is>
          <t>ZZ</t>
        </is>
      </c>
      <c r="F6" s="14" t="inlineStr">
        <is>
          <t>00002</t>
        </is>
      </c>
      <c r="G6" s="13" t="inlineStr">
        <is>
          <t>Jordan Reed (Fictional)</t>
        </is>
      </c>
      <c r="H6" s="13" t="inlineStr">
        <is>
          <t>Review Due</t>
        </is>
      </c>
      <c r="I6" s="34" t="n">
        <v>45776</v>
      </c>
      <c r="J6" s="19">
        <f>IF($A6="","",COUNTIFS(Policies!$B$5:$B$104,$A6,Policies!$E$5:$E$104,"Active"))</f>
        <v/>
      </c>
      <c r="K6" s="19">
        <f>IF($A6="","",COUNTIFS('Insured Items'!$B$5:$B$104,$A6,'Insured Items'!$I$5:$I$104,"Mapped",'Insured Items'!$K$5:$K$104,"Matched",'Insured Items'!$L$5:$L$104,"Matched"))</f>
        <v/>
      </c>
      <c r="L6" s="37">
        <f>IF($A6="","",IF($J6=0,"",SUMIFS(Policies!$H$5:$H$104,Policies!$B$5:$B$104,$A6,Policies!$E$5:$E$104,"Active")))</f>
        <v/>
      </c>
      <c r="M6" s="38">
        <f>IF($A6="","",IFERROR(SUMIFS(Policies!$G$5:$G$104,Policies!$B$5:$B$104,$A6,Policies!$E$5:$E$104,"Active",Policies!$N$5:$N$104,"Next")/COUNTIFS(Policies!$B$5:$B$104,$A6,Policies!$E$5:$E$104,"Active",Policies!$N$5:$N$104,"Next"),""))</f>
        <v/>
      </c>
      <c r="N6" s="9">
        <f>IF($A6="","",IF($H6="Inactive","Not Active",IF($I6="","Check Review Date",IF($I6&gt;TODAY(),"Check Future Date",IF(TODAY()-$I6&gt;'Assumptions'!$H$6,"Review Check","Current")))))</f>
        <v/>
      </c>
    </row>
    <row r="7" ht="20" customHeight="1">
      <c r="A7" s="13" t="inlineStr">
        <is>
          <t>HH-F003</t>
        </is>
      </c>
      <c r="B7" s="13" t="inlineStr">
        <is>
          <t>Silver Kite Household (Fictional)</t>
        </is>
      </c>
      <c r="C7" s="13" t="inlineStr">
        <is>
          <t>Cameron Wren (Fictional)</t>
        </is>
      </c>
      <c r="D7" s="13" t="inlineStr">
        <is>
          <t>Test Valley</t>
        </is>
      </c>
      <c r="E7" s="13" t="inlineStr">
        <is>
          <t>ZZ</t>
        </is>
      </c>
      <c r="F7" s="14" t="inlineStr">
        <is>
          <t>00003</t>
        </is>
      </c>
      <c r="G7" s="13" t="inlineStr">
        <is>
          <t>Casey Vale (Fictional)</t>
        </is>
      </c>
      <c r="H7" s="13" t="inlineStr">
        <is>
          <t>Contact Pending</t>
        </is>
      </c>
      <c r="I7" s="34" t="n"/>
      <c r="J7" s="16">
        <f>IF($A7="","",COUNTIFS(Policies!$B$5:$B$104,$A7,Policies!$E$5:$E$104,"Active"))</f>
        <v/>
      </c>
      <c r="K7" s="16">
        <f>IF($A7="","",COUNTIFS('Insured Items'!$B$5:$B$104,$A7,'Insured Items'!$I$5:$I$104,"Mapped",'Insured Items'!$K$5:$K$104,"Matched",'Insured Items'!$L$5:$L$104,"Matched"))</f>
        <v/>
      </c>
      <c r="L7" s="35">
        <f>IF($A7="","",IF($J7=0,"",SUMIFS(Policies!$H$5:$H$104,Policies!$B$5:$B$104,$A7,Policies!$E$5:$E$104,"Active")))</f>
        <v/>
      </c>
      <c r="M7" s="36">
        <f>IF($A7="","",IFERROR(SUMIFS(Policies!$G$5:$G$104,Policies!$B$5:$B$104,$A7,Policies!$E$5:$E$104,"Active",Policies!$N$5:$N$104,"Next")/COUNTIFS(Policies!$B$5:$B$104,$A7,Policies!$E$5:$E$104,"Active",Policies!$N$5:$N$104,"Next"),""))</f>
        <v/>
      </c>
      <c r="N7" s="7">
        <f>IF($A7="","",IF($H7="Inactive","Not Active",IF($I7="","Check Review Date",IF($I7&gt;TODAY(),"Check Future Date",IF(TODAY()-$I7&gt;'Assumptions'!$H$6,"Review Check","Current")))))</f>
        <v/>
      </c>
    </row>
    <row r="8" ht="20" customHeight="1">
      <c r="A8" s="13" t="inlineStr">
        <is>
          <t>HH-F004</t>
        </is>
      </c>
      <c r="B8" s="13" t="inlineStr">
        <is>
          <t>Maple Orbit Household (Fictional)</t>
        </is>
      </c>
      <c r="C8" s="13" t="inlineStr">
        <is>
          <t>Devon Lark (Fictional)</t>
        </is>
      </c>
      <c r="D8" s="13" t="inlineStr">
        <is>
          <t>Example Harbor</t>
        </is>
      </c>
      <c r="E8" s="13" t="inlineStr">
        <is>
          <t>ZZ</t>
        </is>
      </c>
      <c r="F8" s="14" t="inlineStr">
        <is>
          <t>00004</t>
        </is>
      </c>
      <c r="G8" s="13" t="inlineStr">
        <is>
          <t>Morgan Pike (Fictional)</t>
        </is>
      </c>
      <c r="H8" s="13" t="inlineStr">
        <is>
          <t>Current</t>
        </is>
      </c>
      <c r="I8" s="34" t="n">
        <v>46281</v>
      </c>
      <c r="J8" s="19">
        <f>IF($A8="","",COUNTIFS(Policies!$B$5:$B$104,$A8,Policies!$E$5:$E$104,"Active"))</f>
        <v/>
      </c>
      <c r="K8" s="19">
        <f>IF($A8="","",COUNTIFS('Insured Items'!$B$5:$B$104,$A8,'Insured Items'!$I$5:$I$104,"Mapped",'Insured Items'!$K$5:$K$104,"Matched",'Insured Items'!$L$5:$L$104,"Matched"))</f>
        <v/>
      </c>
      <c r="L8" s="37">
        <f>IF($A8="","",IF($J8=0,"",SUMIFS(Policies!$H$5:$H$104,Policies!$B$5:$B$104,$A8,Policies!$E$5:$E$104,"Active")))</f>
        <v/>
      </c>
      <c r="M8" s="38">
        <f>IF($A8="","",IFERROR(SUMIFS(Policies!$G$5:$G$104,Policies!$B$5:$B$104,$A8,Policies!$E$5:$E$104,"Active",Policies!$N$5:$N$104,"Next")/COUNTIFS(Policies!$B$5:$B$104,$A8,Policies!$E$5:$E$104,"Active",Policies!$N$5:$N$104,"Next"),""))</f>
        <v/>
      </c>
      <c r="N8" s="9">
        <f>IF($A8="","",IF($H8="Inactive","Not Active",IF($I8="","Check Review Date",IF($I8&gt;TODAY(),"Check Future Date",IF(TODAY()-$I8&gt;'Assumptions'!$H$6,"Review Check","Current")))))</f>
        <v/>
      </c>
    </row>
    <row r="9" ht="20" customHeight="1">
      <c r="A9" s="13" t="inlineStr">
        <is>
          <t>HH-F005</t>
        </is>
      </c>
      <c r="B9" s="13" t="inlineStr">
        <is>
          <t>Golden Acorn Household (Fictional)</t>
        </is>
      </c>
      <c r="C9" s="13" t="inlineStr">
        <is>
          <t>Emery Lake (Fictional)</t>
        </is>
      </c>
      <c r="D9" s="13" t="inlineStr">
        <is>
          <t>Sample Junction</t>
        </is>
      </c>
      <c r="E9" s="13" t="inlineStr">
        <is>
          <t>ZZ</t>
        </is>
      </c>
      <c r="F9" s="14" t="inlineStr">
        <is>
          <t>00005</t>
        </is>
      </c>
      <c r="G9" s="13" t="inlineStr">
        <is>
          <t>Taylor Finch (Fictional)</t>
        </is>
      </c>
      <c r="H9" s="13" t="inlineStr">
        <is>
          <t>Current</t>
        </is>
      </c>
      <c r="I9" s="34" t="n">
        <v>45911</v>
      </c>
      <c r="J9" s="16">
        <f>IF($A9="","",COUNTIFS(Policies!$B$5:$B$104,$A9,Policies!$E$5:$E$104,"Active"))</f>
        <v/>
      </c>
      <c r="K9" s="16">
        <f>IF($A9="","",COUNTIFS('Insured Items'!$B$5:$B$104,$A9,'Insured Items'!$I$5:$I$104,"Mapped",'Insured Items'!$K$5:$K$104,"Matched",'Insured Items'!$L$5:$L$104,"Matched"))</f>
        <v/>
      </c>
      <c r="L9" s="35">
        <f>IF($A9="","",IF($J9=0,"",SUMIFS(Policies!$H$5:$H$104,Policies!$B$5:$B$104,$A9,Policies!$E$5:$E$104,"Active")))</f>
        <v/>
      </c>
      <c r="M9" s="36">
        <f>IF($A9="","",IFERROR(SUMIFS(Policies!$G$5:$G$104,Policies!$B$5:$B$104,$A9,Policies!$E$5:$E$104,"Active",Policies!$N$5:$N$104,"Next")/COUNTIFS(Policies!$B$5:$B$104,$A9,Policies!$E$5:$E$104,"Active",Policies!$N$5:$N$104,"Next"),""))</f>
        <v/>
      </c>
      <c r="N9" s="7">
        <f>IF($A9="","",IF($H9="Inactive","Not Active",IF($I9="","Check Review Date",IF($I9&gt;TODAY(),"Check Future Date",IF(TODAY()-$I9&gt;'Assumptions'!$H$6,"Review Check","Current")))))</f>
        <v/>
      </c>
    </row>
    <row r="10" ht="20" customHeight="1">
      <c r="A10" s="13" t="inlineStr">
        <is>
          <t>HH-F006</t>
        </is>
      </c>
      <c r="B10" s="13" t="inlineStr">
        <is>
          <t>Blue Compass Household (Fictional)</t>
        </is>
      </c>
      <c r="C10" s="13" t="inlineStr">
        <is>
          <t>Finley Moss (Fictional)</t>
        </is>
      </c>
      <c r="D10" s="13" t="inlineStr">
        <is>
          <t>Test Valley</t>
        </is>
      </c>
      <c r="E10" s="13" t="inlineStr">
        <is>
          <t>ZZ</t>
        </is>
      </c>
      <c r="F10" s="14" t="inlineStr">
        <is>
          <t>00006</t>
        </is>
      </c>
      <c r="G10" s="13" t="inlineStr">
        <is>
          <t>Jordan Reed (Fictional)</t>
        </is>
      </c>
      <c r="H10" s="13" t="inlineStr">
        <is>
          <t>Review Due</t>
        </is>
      </c>
      <c r="I10" s="34" t="n">
        <v>45910</v>
      </c>
      <c r="J10" s="19">
        <f>IF($A10="","",COUNTIFS(Policies!$B$5:$B$104,$A10,Policies!$E$5:$E$104,"Active"))</f>
        <v/>
      </c>
      <c r="K10" s="19">
        <f>IF($A10="","",COUNTIFS('Insured Items'!$B$5:$B$104,$A10,'Insured Items'!$I$5:$I$104,"Mapped",'Insured Items'!$K$5:$K$104,"Matched",'Insured Items'!$L$5:$L$104,"Matched"))</f>
        <v/>
      </c>
      <c r="L10" s="37">
        <f>IF($A10="","",IF($J10=0,"",SUMIFS(Policies!$H$5:$H$104,Policies!$B$5:$B$104,$A10,Policies!$E$5:$E$104,"Active")))</f>
        <v/>
      </c>
      <c r="M10" s="38">
        <f>IF($A10="","",IFERROR(SUMIFS(Policies!$G$5:$G$104,Policies!$B$5:$B$104,$A10,Policies!$E$5:$E$104,"Active",Policies!$N$5:$N$104,"Next")/COUNTIFS(Policies!$B$5:$B$104,$A10,Policies!$E$5:$E$104,"Active",Policies!$N$5:$N$104,"Next"),""))</f>
        <v/>
      </c>
      <c r="N10" s="9">
        <f>IF($A10="","",IF($H10="Inactive","Not Active",IF($I10="","Check Review Date",IF($I10&gt;TODAY(),"Check Future Date",IF(TODAY()-$I10&gt;'Assumptions'!$H$6,"Review Check","Current")))))</f>
        <v/>
      </c>
    </row>
    <row r="11" ht="20" customHeight="1">
      <c r="A11" s="13" t="inlineStr">
        <is>
          <t>HH-F007</t>
        </is>
      </c>
      <c r="B11" s="13" t="inlineStr">
        <is>
          <t>Crimson Pebble Household (Fictional)</t>
        </is>
      </c>
      <c r="C11" s="13" t="inlineStr">
        <is>
          <t>Gray Willow (Fictional)</t>
        </is>
      </c>
      <c r="D11" s="13" t="inlineStr">
        <is>
          <t>Model Crossing</t>
        </is>
      </c>
      <c r="E11" s="13" t="inlineStr">
        <is>
          <t>ZZ</t>
        </is>
      </c>
      <c r="F11" s="14" t="inlineStr">
        <is>
          <t>00007</t>
        </is>
      </c>
      <c r="G11" s="13" t="inlineStr">
        <is>
          <t>Morgan Pike (Fictional)</t>
        </is>
      </c>
      <c r="H11" s="13" t="inlineStr">
        <is>
          <t>Current</t>
        </is>
      </c>
      <c r="I11" s="34" t="n">
        <v>46246</v>
      </c>
      <c r="J11" s="16">
        <f>IF($A11="","",COUNTIFS(Policies!$B$5:$B$104,$A11,Policies!$E$5:$E$104,"Active"))</f>
        <v/>
      </c>
      <c r="K11" s="16">
        <f>IF($A11="","",COUNTIFS('Insured Items'!$B$5:$B$104,$A11,'Insured Items'!$I$5:$I$104,"Mapped",'Insured Items'!$K$5:$K$104,"Matched",'Insured Items'!$L$5:$L$104,"Matched"))</f>
        <v/>
      </c>
      <c r="L11" s="35">
        <f>IF($A11="","",IF($J11=0,"",SUMIFS(Policies!$H$5:$H$104,Policies!$B$5:$B$104,$A11,Policies!$E$5:$E$104,"Active")))</f>
        <v/>
      </c>
      <c r="M11" s="36">
        <f>IF($A11="","",IFERROR(SUMIFS(Policies!$G$5:$G$104,Policies!$B$5:$B$104,$A11,Policies!$E$5:$E$104,"Active",Policies!$N$5:$N$104,"Next")/COUNTIFS(Policies!$B$5:$B$104,$A11,Policies!$E$5:$E$104,"Active",Policies!$N$5:$N$104,"Next"),""))</f>
        <v/>
      </c>
      <c r="N11" s="7">
        <f>IF($A11="","",IF($H11="Inactive","Not Active",IF($I11="","Check Review Date",IF($I11&gt;TODAY(),"Check Future Date",IF(TODAY()-$I11&gt;'Assumptions'!$H$6,"Review Check","Current")))))</f>
        <v/>
      </c>
    </row>
    <row r="12" ht="20" customHeight="1">
      <c r="A12" s="13" t="inlineStr">
        <is>
          <t>HH-F008</t>
        </is>
      </c>
      <c r="B12" s="13" t="inlineStr">
        <is>
          <t>Ivory Signal Household (Fictional)</t>
        </is>
      </c>
      <c r="C12" s="13" t="inlineStr">
        <is>
          <t>Harper Flint (Fictional)</t>
        </is>
      </c>
      <c r="D12" s="13" t="inlineStr">
        <is>
          <t>Model Crossing</t>
        </is>
      </c>
      <c r="E12" s="13" t="inlineStr">
        <is>
          <t>ZZ</t>
        </is>
      </c>
      <c r="F12" s="14" t="inlineStr">
        <is>
          <t>00008</t>
        </is>
      </c>
      <c r="G12" s="13" t="inlineStr">
        <is>
          <t>Taylor Finch (Fictional)</t>
        </is>
      </c>
      <c r="H12" s="13" t="inlineStr">
        <is>
          <t>Current</t>
        </is>
      </c>
      <c r="I12" s="34" t="n">
        <v>46076</v>
      </c>
      <c r="J12" s="19">
        <f>IF($A12="","",COUNTIFS(Policies!$B$5:$B$104,$A12,Policies!$E$5:$E$104,"Active"))</f>
        <v/>
      </c>
      <c r="K12" s="19">
        <f>IF($A12="","",COUNTIFS('Insured Items'!$B$5:$B$104,$A12,'Insured Items'!$I$5:$I$104,"Mapped",'Insured Items'!$K$5:$K$104,"Matched",'Insured Items'!$L$5:$L$104,"Matched"))</f>
        <v/>
      </c>
      <c r="L12" s="37">
        <f>IF($A12="","",IF($J12=0,"",SUMIFS(Policies!$H$5:$H$104,Policies!$B$5:$B$104,$A12,Policies!$E$5:$E$104,"Active")))</f>
        <v/>
      </c>
      <c r="M12" s="38">
        <f>IF($A12="","",IFERROR(SUMIFS(Policies!$G$5:$G$104,Policies!$B$5:$B$104,$A12,Policies!$E$5:$E$104,"Active",Policies!$N$5:$N$104,"Next")/COUNTIFS(Policies!$B$5:$B$104,$A12,Policies!$E$5:$E$104,"Active",Policies!$N$5:$N$104,"Next"),""))</f>
        <v/>
      </c>
      <c r="N12" s="9">
        <f>IF($A12="","",IF($H12="Inactive","Not Active",IF($I12="","Check Review Date",IF($I12&gt;TODAY(),"Check Future Date",IF(TODAY()-$I12&gt;'Assumptions'!$H$6,"Review Check","Current")))))</f>
        <v/>
      </c>
    </row>
    <row r="13" ht="20" customHeight="1">
      <c r="A13" s="13" t="inlineStr">
        <is>
          <t>HH-F009</t>
        </is>
      </c>
      <c r="B13" s="13" t="inlineStr">
        <is>
          <t>Violet Anchor Household (Fictional)</t>
        </is>
      </c>
      <c r="C13" s="13" t="inlineStr">
        <is>
          <t>Indigo Bloom (Fictional)</t>
        </is>
      </c>
      <c r="D13" s="13" t="inlineStr">
        <is>
          <t>Demo Ridge</t>
        </is>
      </c>
      <c r="E13" s="13" t="inlineStr">
        <is>
          <t>ZZ</t>
        </is>
      </c>
      <c r="F13" s="14" t="inlineStr">
        <is>
          <t>00009</t>
        </is>
      </c>
      <c r="G13" s="13" t="inlineStr">
        <is>
          <t>Casey Vale (Fictional)</t>
        </is>
      </c>
      <c r="H13" s="13" t="inlineStr">
        <is>
          <t>Inactive</t>
        </is>
      </c>
      <c r="I13" s="34" t="n"/>
      <c r="J13" s="16">
        <f>IF($A13="","",COUNTIFS(Policies!$B$5:$B$104,$A13,Policies!$E$5:$E$104,"Active"))</f>
        <v/>
      </c>
      <c r="K13" s="16">
        <f>IF($A13="","",COUNTIFS('Insured Items'!$B$5:$B$104,$A13,'Insured Items'!$I$5:$I$104,"Mapped",'Insured Items'!$K$5:$K$104,"Matched",'Insured Items'!$L$5:$L$104,"Matched"))</f>
        <v/>
      </c>
      <c r="L13" s="35">
        <f>IF($A13="","",IF($J13=0,"",SUMIFS(Policies!$H$5:$H$104,Policies!$B$5:$B$104,$A13,Policies!$E$5:$E$104,"Active")))</f>
        <v/>
      </c>
      <c r="M13" s="36">
        <f>IF($A13="","",IFERROR(SUMIFS(Policies!$G$5:$G$104,Policies!$B$5:$B$104,$A13,Policies!$E$5:$E$104,"Active",Policies!$N$5:$N$104,"Next")/COUNTIFS(Policies!$B$5:$B$104,$A13,Policies!$E$5:$E$104,"Active",Policies!$N$5:$N$104,"Next"),""))</f>
        <v/>
      </c>
      <c r="N13" s="7">
        <f>IF($A13="","",IF($H13="Inactive","Not Active",IF($I13="","Check Review Date",IF($I13&gt;TODAY(),"Check Future Date",IF(TODAY()-$I13&gt;'Assumptions'!$H$6,"Review Check","Current")))))</f>
        <v/>
      </c>
    </row>
    <row r="14" ht="20" customHeight="1">
      <c r="A14" s="13" t="inlineStr">
        <is>
          <t>HH-F010</t>
        </is>
      </c>
      <c r="B14" s="13" t="inlineStr">
        <is>
          <t>Cedar Moon Household (Fictional)</t>
        </is>
      </c>
      <c r="C14" s="13" t="inlineStr">
        <is>
          <t>Jules Ember (Fictional)</t>
        </is>
      </c>
      <c r="D14" s="13" t="inlineStr">
        <is>
          <t>Demo Ridge</t>
        </is>
      </c>
      <c r="E14" s="13" t="inlineStr">
        <is>
          <t>ZZ</t>
        </is>
      </c>
      <c r="F14" s="14" t="inlineStr">
        <is>
          <t>00010</t>
        </is>
      </c>
      <c r="G14" s="13" t="inlineStr">
        <is>
          <t>Jordan Reed (Fictional)</t>
        </is>
      </c>
      <c r="H14" s="13" t="inlineStr">
        <is>
          <t>Contact Pending</t>
        </is>
      </c>
      <c r="I14" s="34" t="n">
        <v>45576</v>
      </c>
      <c r="J14" s="19">
        <f>IF($A14="","",COUNTIFS(Policies!$B$5:$B$104,$A14,Policies!$E$5:$E$104,"Active"))</f>
        <v/>
      </c>
      <c r="K14" s="19">
        <f>IF($A14="","",COUNTIFS('Insured Items'!$B$5:$B$104,$A14,'Insured Items'!$I$5:$I$104,"Mapped",'Insured Items'!$K$5:$K$104,"Matched",'Insured Items'!$L$5:$L$104,"Matched"))</f>
        <v/>
      </c>
      <c r="L14" s="37">
        <f>IF($A14="","",IF($J14=0,"",SUMIFS(Policies!$H$5:$H$104,Policies!$B$5:$B$104,$A14,Policies!$E$5:$E$104,"Active")))</f>
        <v/>
      </c>
      <c r="M14" s="38">
        <f>IF($A14="","",IFERROR(SUMIFS(Policies!$G$5:$G$104,Policies!$B$5:$B$104,$A14,Policies!$E$5:$E$104,"Active",Policies!$N$5:$N$104,"Next")/COUNTIFS(Policies!$B$5:$B$104,$A14,Policies!$E$5:$E$104,"Active",Policies!$N$5:$N$104,"Next"),""))</f>
        <v/>
      </c>
      <c r="N14" s="9">
        <f>IF($A14="","",IF($H14="Inactive","Not Active",IF($I14="","Check Review Date",IF($I14&gt;TODAY(),"Check Future Date",IF(TODAY()-$I14&gt;'Assumptions'!$H$6,"Review Check","Current")))))</f>
        <v/>
      </c>
    </row>
    <row r="15" ht="20" customHeight="1">
      <c r="A15" s="13" t="n"/>
      <c r="B15" s="13" t="n"/>
      <c r="C15" s="13" t="n"/>
      <c r="D15" s="13" t="n"/>
      <c r="E15" s="13" t="n"/>
      <c r="F15" s="14" t="n"/>
      <c r="G15" s="13" t="n"/>
      <c r="H15" s="13" t="n"/>
      <c r="I15" s="34" t="n"/>
      <c r="J15" s="16">
        <f>IF($A15="","",COUNTIFS(Policies!$B$5:$B$104,$A15,Policies!$E$5:$E$104,"Active"))</f>
        <v/>
      </c>
      <c r="K15" s="16">
        <f>IF($A15="","",COUNTIFS('Insured Items'!$B$5:$B$104,$A15,'Insured Items'!$I$5:$I$104,"Mapped",'Insured Items'!$K$5:$K$104,"Matched",'Insured Items'!$L$5:$L$104,"Matched"))</f>
        <v/>
      </c>
      <c r="L15" s="35">
        <f>IF($A15="","",IF($J15=0,"",SUMIFS(Policies!$H$5:$H$104,Policies!$B$5:$B$104,$A15,Policies!$E$5:$E$104,"Active")))</f>
        <v/>
      </c>
      <c r="M15" s="36">
        <f>IF($A15="","",IFERROR(SUMIFS(Policies!$G$5:$G$104,Policies!$B$5:$B$104,$A15,Policies!$E$5:$E$104,"Active",Policies!$N$5:$N$104,"Next")/COUNTIFS(Policies!$B$5:$B$104,$A15,Policies!$E$5:$E$104,"Active",Policies!$N$5:$N$104,"Next"),""))</f>
        <v/>
      </c>
      <c r="N15" s="7">
        <f>IF($A15="","",IF($H15="Inactive","Not Active",IF($I15="","Check Review Date",IF($I15&gt;TODAY(),"Check Future Date",IF(TODAY()-$I15&gt;'Assumptions'!$H$6,"Review Check","Current")))))</f>
        <v/>
      </c>
    </row>
    <row r="16" ht="20" customHeight="1">
      <c r="A16" s="13" t="n"/>
      <c r="B16" s="13" t="n"/>
      <c r="C16" s="13" t="n"/>
      <c r="D16" s="13" t="n"/>
      <c r="E16" s="13" t="n"/>
      <c r="F16" s="14" t="n"/>
      <c r="G16" s="13" t="n"/>
      <c r="H16" s="13" t="n"/>
      <c r="I16" s="34" t="n"/>
      <c r="J16" s="19">
        <f>IF($A16="","",COUNTIFS(Policies!$B$5:$B$104,$A16,Policies!$E$5:$E$104,"Active"))</f>
        <v/>
      </c>
      <c r="K16" s="19">
        <f>IF($A16="","",COUNTIFS('Insured Items'!$B$5:$B$104,$A16,'Insured Items'!$I$5:$I$104,"Mapped",'Insured Items'!$K$5:$K$104,"Matched",'Insured Items'!$L$5:$L$104,"Matched"))</f>
        <v/>
      </c>
      <c r="L16" s="37">
        <f>IF($A16="","",IF($J16=0,"",SUMIFS(Policies!$H$5:$H$104,Policies!$B$5:$B$104,$A16,Policies!$E$5:$E$104,"Active")))</f>
        <v/>
      </c>
      <c r="M16" s="38">
        <f>IF($A16="","",IFERROR(SUMIFS(Policies!$G$5:$G$104,Policies!$B$5:$B$104,$A16,Policies!$E$5:$E$104,"Active",Policies!$N$5:$N$104,"Next")/COUNTIFS(Policies!$B$5:$B$104,$A16,Policies!$E$5:$E$104,"Active",Policies!$N$5:$N$104,"Next"),""))</f>
        <v/>
      </c>
      <c r="N16" s="9">
        <f>IF($A16="","",IF($H16="Inactive","Not Active",IF($I16="","Check Review Date",IF($I16&gt;TODAY(),"Check Future Date",IF(TODAY()-$I16&gt;'Assumptions'!$H$6,"Review Check","Current")))))</f>
        <v/>
      </c>
    </row>
    <row r="17" ht="20" customHeight="1">
      <c r="A17" s="13" t="n"/>
      <c r="B17" s="13" t="n"/>
      <c r="C17" s="13" t="n"/>
      <c r="D17" s="13" t="n"/>
      <c r="E17" s="13" t="n"/>
      <c r="F17" s="14" t="n"/>
      <c r="G17" s="13" t="n"/>
      <c r="H17" s="13" t="n"/>
      <c r="I17" s="34" t="n"/>
      <c r="J17" s="16">
        <f>IF($A17="","",COUNTIFS(Policies!$B$5:$B$104,$A17,Policies!$E$5:$E$104,"Active"))</f>
        <v/>
      </c>
      <c r="K17" s="16">
        <f>IF($A17="","",COUNTIFS('Insured Items'!$B$5:$B$104,$A17,'Insured Items'!$I$5:$I$104,"Mapped",'Insured Items'!$K$5:$K$104,"Matched",'Insured Items'!$L$5:$L$104,"Matched"))</f>
        <v/>
      </c>
      <c r="L17" s="35">
        <f>IF($A17="","",IF($J17=0,"",SUMIFS(Policies!$H$5:$H$104,Policies!$B$5:$B$104,$A17,Policies!$E$5:$E$104,"Active")))</f>
        <v/>
      </c>
      <c r="M17" s="36">
        <f>IF($A17="","",IFERROR(SUMIFS(Policies!$G$5:$G$104,Policies!$B$5:$B$104,$A17,Policies!$E$5:$E$104,"Active",Policies!$N$5:$N$104,"Next")/COUNTIFS(Policies!$B$5:$B$104,$A17,Policies!$E$5:$E$104,"Active",Policies!$N$5:$N$104,"Next"),""))</f>
        <v/>
      </c>
      <c r="N17" s="7">
        <f>IF($A17="","",IF($H17="Inactive","Not Active",IF($I17="","Check Review Date",IF($I17&gt;TODAY(),"Check Future Date",IF(TODAY()-$I17&gt;'Assumptions'!$H$6,"Review Check","Current")))))</f>
        <v/>
      </c>
    </row>
    <row r="18" ht="20" customHeight="1">
      <c r="A18" s="13" t="n"/>
      <c r="B18" s="13" t="n"/>
      <c r="C18" s="13" t="n"/>
      <c r="D18" s="13" t="n"/>
      <c r="E18" s="13" t="n"/>
      <c r="F18" s="14" t="n"/>
      <c r="G18" s="13" t="n"/>
      <c r="H18" s="13" t="n"/>
      <c r="I18" s="34" t="n"/>
      <c r="J18" s="19">
        <f>IF($A18="","",COUNTIFS(Policies!$B$5:$B$104,$A18,Policies!$E$5:$E$104,"Active"))</f>
        <v/>
      </c>
      <c r="K18" s="19">
        <f>IF($A18="","",COUNTIFS('Insured Items'!$B$5:$B$104,$A18,'Insured Items'!$I$5:$I$104,"Mapped",'Insured Items'!$K$5:$K$104,"Matched",'Insured Items'!$L$5:$L$104,"Matched"))</f>
        <v/>
      </c>
      <c r="L18" s="37">
        <f>IF($A18="","",IF($J18=0,"",SUMIFS(Policies!$H$5:$H$104,Policies!$B$5:$B$104,$A18,Policies!$E$5:$E$104,"Active")))</f>
        <v/>
      </c>
      <c r="M18" s="38">
        <f>IF($A18="","",IFERROR(SUMIFS(Policies!$G$5:$G$104,Policies!$B$5:$B$104,$A18,Policies!$E$5:$E$104,"Active",Policies!$N$5:$N$104,"Next")/COUNTIFS(Policies!$B$5:$B$104,$A18,Policies!$E$5:$E$104,"Active",Policies!$N$5:$N$104,"Next"),""))</f>
        <v/>
      </c>
      <c r="N18" s="9">
        <f>IF($A18="","",IF($H18="Inactive","Not Active",IF($I18="","Check Review Date",IF($I18&gt;TODAY(),"Check Future Date",IF(TODAY()-$I18&gt;'Assumptions'!$H$6,"Review Check","Current")))))</f>
        <v/>
      </c>
    </row>
    <row r="19" ht="20" customHeight="1">
      <c r="A19" s="13" t="n"/>
      <c r="B19" s="13" t="n"/>
      <c r="C19" s="13" t="n"/>
      <c r="D19" s="13" t="n"/>
      <c r="E19" s="13" t="n"/>
      <c r="F19" s="14" t="n"/>
      <c r="G19" s="13" t="n"/>
      <c r="H19" s="13" t="n"/>
      <c r="I19" s="34" t="n"/>
      <c r="J19" s="16">
        <f>IF($A19="","",COUNTIFS(Policies!$B$5:$B$104,$A19,Policies!$E$5:$E$104,"Active"))</f>
        <v/>
      </c>
      <c r="K19" s="16">
        <f>IF($A19="","",COUNTIFS('Insured Items'!$B$5:$B$104,$A19,'Insured Items'!$I$5:$I$104,"Mapped",'Insured Items'!$K$5:$K$104,"Matched",'Insured Items'!$L$5:$L$104,"Matched"))</f>
        <v/>
      </c>
      <c r="L19" s="35">
        <f>IF($A19="","",IF($J19=0,"",SUMIFS(Policies!$H$5:$H$104,Policies!$B$5:$B$104,$A19,Policies!$E$5:$E$104,"Active")))</f>
        <v/>
      </c>
      <c r="M19" s="36">
        <f>IF($A19="","",IFERROR(SUMIFS(Policies!$G$5:$G$104,Policies!$B$5:$B$104,$A19,Policies!$E$5:$E$104,"Active",Policies!$N$5:$N$104,"Next")/COUNTIFS(Policies!$B$5:$B$104,$A19,Policies!$E$5:$E$104,"Active",Policies!$N$5:$N$104,"Next"),""))</f>
        <v/>
      </c>
      <c r="N19" s="7">
        <f>IF($A19="","",IF($H19="Inactive","Not Active",IF($I19="","Check Review Date",IF($I19&gt;TODAY(),"Check Future Date",IF(TODAY()-$I19&gt;'Assumptions'!$H$6,"Review Check","Current")))))</f>
        <v/>
      </c>
    </row>
    <row r="20" ht="20" customHeight="1">
      <c r="A20" s="13" t="n"/>
      <c r="B20" s="13" t="n"/>
      <c r="C20" s="13" t="n"/>
      <c r="D20" s="13" t="n"/>
      <c r="E20" s="13" t="n"/>
      <c r="F20" s="14" t="n"/>
      <c r="G20" s="13" t="n"/>
      <c r="H20" s="13" t="n"/>
      <c r="I20" s="34" t="n"/>
      <c r="J20" s="19">
        <f>IF($A20="","",COUNTIFS(Policies!$B$5:$B$104,$A20,Policies!$E$5:$E$104,"Active"))</f>
        <v/>
      </c>
      <c r="K20" s="19">
        <f>IF($A20="","",COUNTIFS('Insured Items'!$B$5:$B$104,$A20,'Insured Items'!$I$5:$I$104,"Mapped",'Insured Items'!$K$5:$K$104,"Matched",'Insured Items'!$L$5:$L$104,"Matched"))</f>
        <v/>
      </c>
      <c r="L20" s="37">
        <f>IF($A20="","",IF($J20=0,"",SUMIFS(Policies!$H$5:$H$104,Policies!$B$5:$B$104,$A20,Policies!$E$5:$E$104,"Active")))</f>
        <v/>
      </c>
      <c r="M20" s="38">
        <f>IF($A20="","",IFERROR(SUMIFS(Policies!$G$5:$G$104,Policies!$B$5:$B$104,$A20,Policies!$E$5:$E$104,"Active",Policies!$N$5:$N$104,"Next")/COUNTIFS(Policies!$B$5:$B$104,$A20,Policies!$E$5:$E$104,"Active",Policies!$N$5:$N$104,"Next"),""))</f>
        <v/>
      </c>
      <c r="N20" s="9">
        <f>IF($A20="","",IF($H20="Inactive","Not Active",IF($I20="","Check Review Date",IF($I20&gt;TODAY(),"Check Future Date",IF(TODAY()-$I20&gt;'Assumptions'!$H$6,"Review Check","Current")))))</f>
        <v/>
      </c>
    </row>
    <row r="21" ht="20" customHeight="1">
      <c r="A21" s="13" t="n"/>
      <c r="B21" s="13" t="n"/>
      <c r="C21" s="13" t="n"/>
      <c r="D21" s="13" t="n"/>
      <c r="E21" s="13" t="n"/>
      <c r="F21" s="14" t="n"/>
      <c r="G21" s="13" t="n"/>
      <c r="H21" s="13" t="n"/>
      <c r="I21" s="34" t="n"/>
      <c r="J21" s="16">
        <f>IF($A21="","",COUNTIFS(Policies!$B$5:$B$104,$A21,Policies!$E$5:$E$104,"Active"))</f>
        <v/>
      </c>
      <c r="K21" s="16">
        <f>IF($A21="","",COUNTIFS('Insured Items'!$B$5:$B$104,$A21,'Insured Items'!$I$5:$I$104,"Mapped",'Insured Items'!$K$5:$K$104,"Matched",'Insured Items'!$L$5:$L$104,"Matched"))</f>
        <v/>
      </c>
      <c r="L21" s="35">
        <f>IF($A21="","",IF($J21=0,"",SUMIFS(Policies!$H$5:$H$104,Policies!$B$5:$B$104,$A21,Policies!$E$5:$E$104,"Active")))</f>
        <v/>
      </c>
      <c r="M21" s="36">
        <f>IF($A21="","",IFERROR(SUMIFS(Policies!$G$5:$G$104,Policies!$B$5:$B$104,$A21,Policies!$E$5:$E$104,"Active",Policies!$N$5:$N$104,"Next")/COUNTIFS(Policies!$B$5:$B$104,$A21,Policies!$E$5:$E$104,"Active",Policies!$N$5:$N$104,"Next"),""))</f>
        <v/>
      </c>
      <c r="N21" s="7">
        <f>IF($A21="","",IF($H21="Inactive","Not Active",IF($I21="","Check Review Date",IF($I21&gt;TODAY(),"Check Future Date",IF(TODAY()-$I21&gt;'Assumptions'!$H$6,"Review Check","Current")))))</f>
        <v/>
      </c>
    </row>
    <row r="22" ht="20" customHeight="1">
      <c r="A22" s="13" t="n"/>
      <c r="B22" s="13" t="n"/>
      <c r="C22" s="13" t="n"/>
      <c r="D22" s="13" t="n"/>
      <c r="E22" s="13" t="n"/>
      <c r="F22" s="14" t="n"/>
      <c r="G22" s="13" t="n"/>
      <c r="H22" s="13" t="n"/>
      <c r="I22" s="34" t="n"/>
      <c r="J22" s="19">
        <f>IF($A22="","",COUNTIFS(Policies!$B$5:$B$104,$A22,Policies!$E$5:$E$104,"Active"))</f>
        <v/>
      </c>
      <c r="K22" s="19">
        <f>IF($A22="","",COUNTIFS('Insured Items'!$B$5:$B$104,$A22,'Insured Items'!$I$5:$I$104,"Mapped",'Insured Items'!$K$5:$K$104,"Matched",'Insured Items'!$L$5:$L$104,"Matched"))</f>
        <v/>
      </c>
      <c r="L22" s="37">
        <f>IF($A22="","",IF($J22=0,"",SUMIFS(Policies!$H$5:$H$104,Policies!$B$5:$B$104,$A22,Policies!$E$5:$E$104,"Active")))</f>
        <v/>
      </c>
      <c r="M22" s="38">
        <f>IF($A22="","",IFERROR(SUMIFS(Policies!$G$5:$G$104,Policies!$B$5:$B$104,$A22,Policies!$E$5:$E$104,"Active",Policies!$N$5:$N$104,"Next")/COUNTIFS(Policies!$B$5:$B$104,$A22,Policies!$E$5:$E$104,"Active",Policies!$N$5:$N$104,"Next"),""))</f>
        <v/>
      </c>
      <c r="N22" s="9">
        <f>IF($A22="","",IF($H22="Inactive","Not Active",IF($I22="","Check Review Date",IF($I22&gt;TODAY(),"Check Future Date",IF(TODAY()-$I22&gt;'Assumptions'!$H$6,"Review Check","Current")))))</f>
        <v/>
      </c>
    </row>
    <row r="23" ht="20" customHeight="1">
      <c r="A23" s="13" t="n"/>
      <c r="B23" s="13" t="n"/>
      <c r="C23" s="13" t="n"/>
      <c r="D23" s="13" t="n"/>
      <c r="E23" s="13" t="n"/>
      <c r="F23" s="14" t="n"/>
      <c r="G23" s="13" t="n"/>
      <c r="H23" s="13" t="n"/>
      <c r="I23" s="34" t="n"/>
      <c r="J23" s="16">
        <f>IF($A23="","",COUNTIFS(Policies!$B$5:$B$104,$A23,Policies!$E$5:$E$104,"Active"))</f>
        <v/>
      </c>
      <c r="K23" s="16">
        <f>IF($A23="","",COUNTIFS('Insured Items'!$B$5:$B$104,$A23,'Insured Items'!$I$5:$I$104,"Mapped",'Insured Items'!$K$5:$K$104,"Matched",'Insured Items'!$L$5:$L$104,"Matched"))</f>
        <v/>
      </c>
      <c r="L23" s="35">
        <f>IF($A23="","",IF($J23=0,"",SUMIFS(Policies!$H$5:$H$104,Policies!$B$5:$B$104,$A23,Policies!$E$5:$E$104,"Active")))</f>
        <v/>
      </c>
      <c r="M23" s="36">
        <f>IF($A23="","",IFERROR(SUMIFS(Policies!$G$5:$G$104,Policies!$B$5:$B$104,$A23,Policies!$E$5:$E$104,"Active",Policies!$N$5:$N$104,"Next")/COUNTIFS(Policies!$B$5:$B$104,$A23,Policies!$E$5:$E$104,"Active",Policies!$N$5:$N$104,"Next"),""))</f>
        <v/>
      </c>
      <c r="N23" s="7">
        <f>IF($A23="","",IF($H23="Inactive","Not Active",IF($I23="","Check Review Date",IF($I23&gt;TODAY(),"Check Future Date",IF(TODAY()-$I23&gt;'Assumptions'!$H$6,"Review Check","Current")))))</f>
        <v/>
      </c>
    </row>
    <row r="24" ht="20" customHeight="1">
      <c r="A24" s="13" t="n"/>
      <c r="B24" s="13" t="n"/>
      <c r="C24" s="13" t="n"/>
      <c r="D24" s="13" t="n"/>
      <c r="E24" s="13" t="n"/>
      <c r="F24" s="14" t="n"/>
      <c r="G24" s="13" t="n"/>
      <c r="H24" s="13" t="n"/>
      <c r="I24" s="34" t="n"/>
      <c r="J24" s="19">
        <f>IF($A24="","",COUNTIFS(Policies!$B$5:$B$104,$A24,Policies!$E$5:$E$104,"Active"))</f>
        <v/>
      </c>
      <c r="K24" s="19">
        <f>IF($A24="","",COUNTIFS('Insured Items'!$B$5:$B$104,$A24,'Insured Items'!$I$5:$I$104,"Mapped",'Insured Items'!$K$5:$K$104,"Matched",'Insured Items'!$L$5:$L$104,"Matched"))</f>
        <v/>
      </c>
      <c r="L24" s="37">
        <f>IF($A24="","",IF($J24=0,"",SUMIFS(Policies!$H$5:$H$104,Policies!$B$5:$B$104,$A24,Policies!$E$5:$E$104,"Active")))</f>
        <v/>
      </c>
      <c r="M24" s="38">
        <f>IF($A24="","",IFERROR(SUMIFS(Policies!$G$5:$G$104,Policies!$B$5:$B$104,$A24,Policies!$E$5:$E$104,"Active",Policies!$N$5:$N$104,"Next")/COUNTIFS(Policies!$B$5:$B$104,$A24,Policies!$E$5:$E$104,"Active",Policies!$N$5:$N$104,"Next"),""))</f>
        <v/>
      </c>
      <c r="N24" s="9">
        <f>IF($A24="","",IF($H24="Inactive","Not Active",IF($I24="","Check Review Date",IF($I24&gt;TODAY(),"Check Future Date",IF(TODAY()-$I24&gt;'Assumptions'!$H$6,"Review Check","Current")))))</f>
        <v/>
      </c>
    </row>
    <row r="25" ht="20" customHeight="1">
      <c r="A25" s="13" t="n"/>
      <c r="B25" s="13" t="n"/>
      <c r="C25" s="13" t="n"/>
      <c r="D25" s="13" t="n"/>
      <c r="E25" s="13" t="n"/>
      <c r="F25" s="14" t="n"/>
      <c r="G25" s="13" t="n"/>
      <c r="H25" s="13" t="n"/>
      <c r="I25" s="34" t="n"/>
      <c r="J25" s="16">
        <f>IF($A25="","",COUNTIFS(Policies!$B$5:$B$104,$A25,Policies!$E$5:$E$104,"Active"))</f>
        <v/>
      </c>
      <c r="K25" s="16">
        <f>IF($A25="","",COUNTIFS('Insured Items'!$B$5:$B$104,$A25,'Insured Items'!$I$5:$I$104,"Mapped",'Insured Items'!$K$5:$K$104,"Matched",'Insured Items'!$L$5:$L$104,"Matched"))</f>
        <v/>
      </c>
      <c r="L25" s="35">
        <f>IF($A25="","",IF($J25=0,"",SUMIFS(Policies!$H$5:$H$104,Policies!$B$5:$B$104,$A25,Policies!$E$5:$E$104,"Active")))</f>
        <v/>
      </c>
      <c r="M25" s="36">
        <f>IF($A25="","",IFERROR(SUMIFS(Policies!$G$5:$G$104,Policies!$B$5:$B$104,$A25,Policies!$E$5:$E$104,"Active",Policies!$N$5:$N$104,"Next")/COUNTIFS(Policies!$B$5:$B$104,$A25,Policies!$E$5:$E$104,"Active",Policies!$N$5:$N$104,"Next"),""))</f>
        <v/>
      </c>
      <c r="N25" s="7">
        <f>IF($A25="","",IF($H25="Inactive","Not Active",IF($I25="","Check Review Date",IF($I25&gt;TODAY(),"Check Future Date",IF(TODAY()-$I25&gt;'Assumptions'!$H$6,"Review Check","Current")))))</f>
        <v/>
      </c>
    </row>
    <row r="26" ht="20" customHeight="1">
      <c r="A26" s="13" t="n"/>
      <c r="B26" s="13" t="n"/>
      <c r="C26" s="13" t="n"/>
      <c r="D26" s="13" t="n"/>
      <c r="E26" s="13" t="n"/>
      <c r="F26" s="14" t="n"/>
      <c r="G26" s="13" t="n"/>
      <c r="H26" s="13" t="n"/>
      <c r="I26" s="34" t="n"/>
      <c r="J26" s="19">
        <f>IF($A26="","",COUNTIFS(Policies!$B$5:$B$104,$A26,Policies!$E$5:$E$104,"Active"))</f>
        <v/>
      </c>
      <c r="K26" s="19">
        <f>IF($A26="","",COUNTIFS('Insured Items'!$B$5:$B$104,$A26,'Insured Items'!$I$5:$I$104,"Mapped",'Insured Items'!$K$5:$K$104,"Matched",'Insured Items'!$L$5:$L$104,"Matched"))</f>
        <v/>
      </c>
      <c r="L26" s="37">
        <f>IF($A26="","",IF($J26=0,"",SUMIFS(Policies!$H$5:$H$104,Policies!$B$5:$B$104,$A26,Policies!$E$5:$E$104,"Active")))</f>
        <v/>
      </c>
      <c r="M26" s="38">
        <f>IF($A26="","",IFERROR(SUMIFS(Policies!$G$5:$G$104,Policies!$B$5:$B$104,$A26,Policies!$E$5:$E$104,"Active",Policies!$N$5:$N$104,"Next")/COUNTIFS(Policies!$B$5:$B$104,$A26,Policies!$E$5:$E$104,"Active",Policies!$N$5:$N$104,"Next"),""))</f>
        <v/>
      </c>
      <c r="N26" s="9">
        <f>IF($A26="","",IF($H26="Inactive","Not Active",IF($I26="","Check Review Date",IF($I26&gt;TODAY(),"Check Future Date",IF(TODAY()-$I26&gt;'Assumptions'!$H$6,"Review Check","Current")))))</f>
        <v/>
      </c>
    </row>
    <row r="27" ht="20" customHeight="1">
      <c r="A27" s="13" t="n"/>
      <c r="B27" s="13" t="n"/>
      <c r="C27" s="13" t="n"/>
      <c r="D27" s="13" t="n"/>
      <c r="E27" s="13" t="n"/>
      <c r="F27" s="14" t="n"/>
      <c r="G27" s="13" t="n"/>
      <c r="H27" s="13" t="n"/>
      <c r="I27" s="34" t="n"/>
      <c r="J27" s="16">
        <f>IF($A27="","",COUNTIFS(Policies!$B$5:$B$104,$A27,Policies!$E$5:$E$104,"Active"))</f>
        <v/>
      </c>
      <c r="K27" s="16">
        <f>IF($A27="","",COUNTIFS('Insured Items'!$B$5:$B$104,$A27,'Insured Items'!$I$5:$I$104,"Mapped",'Insured Items'!$K$5:$K$104,"Matched",'Insured Items'!$L$5:$L$104,"Matched"))</f>
        <v/>
      </c>
      <c r="L27" s="35">
        <f>IF($A27="","",IF($J27=0,"",SUMIFS(Policies!$H$5:$H$104,Policies!$B$5:$B$104,$A27,Policies!$E$5:$E$104,"Active")))</f>
        <v/>
      </c>
      <c r="M27" s="36">
        <f>IF($A27="","",IFERROR(SUMIFS(Policies!$G$5:$G$104,Policies!$B$5:$B$104,$A27,Policies!$E$5:$E$104,"Active",Policies!$N$5:$N$104,"Next")/COUNTIFS(Policies!$B$5:$B$104,$A27,Policies!$E$5:$E$104,"Active",Policies!$N$5:$N$104,"Next"),""))</f>
        <v/>
      </c>
      <c r="N27" s="7">
        <f>IF($A27="","",IF($H27="Inactive","Not Active",IF($I27="","Check Review Date",IF($I27&gt;TODAY(),"Check Future Date",IF(TODAY()-$I27&gt;'Assumptions'!$H$6,"Review Check","Current")))))</f>
        <v/>
      </c>
    </row>
    <row r="28" ht="20" customHeight="1">
      <c r="A28" s="13" t="n"/>
      <c r="B28" s="13" t="n"/>
      <c r="C28" s="13" t="n"/>
      <c r="D28" s="13" t="n"/>
      <c r="E28" s="13" t="n"/>
      <c r="F28" s="14" t="n"/>
      <c r="G28" s="13" t="n"/>
      <c r="H28" s="13" t="n"/>
      <c r="I28" s="34" t="n"/>
      <c r="J28" s="19">
        <f>IF($A28="","",COUNTIFS(Policies!$B$5:$B$104,$A28,Policies!$E$5:$E$104,"Active"))</f>
        <v/>
      </c>
      <c r="K28" s="19">
        <f>IF($A28="","",COUNTIFS('Insured Items'!$B$5:$B$104,$A28,'Insured Items'!$I$5:$I$104,"Mapped",'Insured Items'!$K$5:$K$104,"Matched",'Insured Items'!$L$5:$L$104,"Matched"))</f>
        <v/>
      </c>
      <c r="L28" s="37">
        <f>IF($A28="","",IF($J28=0,"",SUMIFS(Policies!$H$5:$H$104,Policies!$B$5:$B$104,$A28,Policies!$E$5:$E$104,"Active")))</f>
        <v/>
      </c>
      <c r="M28" s="38">
        <f>IF($A28="","",IFERROR(SUMIFS(Policies!$G$5:$G$104,Policies!$B$5:$B$104,$A28,Policies!$E$5:$E$104,"Active",Policies!$N$5:$N$104,"Next")/COUNTIFS(Policies!$B$5:$B$104,$A28,Policies!$E$5:$E$104,"Active",Policies!$N$5:$N$104,"Next"),""))</f>
        <v/>
      </c>
      <c r="N28" s="9">
        <f>IF($A28="","",IF($H28="Inactive","Not Active",IF($I28="","Check Review Date",IF($I28&gt;TODAY(),"Check Future Date",IF(TODAY()-$I28&gt;'Assumptions'!$H$6,"Review Check","Current")))))</f>
        <v/>
      </c>
    </row>
    <row r="29" ht="20" customHeight="1">
      <c r="A29" s="13" t="n"/>
      <c r="B29" s="13" t="n"/>
      <c r="C29" s="13" t="n"/>
      <c r="D29" s="13" t="n"/>
      <c r="E29" s="13" t="n"/>
      <c r="F29" s="14" t="n"/>
      <c r="G29" s="13" t="n"/>
      <c r="H29" s="13" t="n"/>
      <c r="I29" s="34" t="n"/>
      <c r="J29" s="16">
        <f>IF($A29="","",COUNTIFS(Policies!$B$5:$B$104,$A29,Policies!$E$5:$E$104,"Active"))</f>
        <v/>
      </c>
      <c r="K29" s="16">
        <f>IF($A29="","",COUNTIFS('Insured Items'!$B$5:$B$104,$A29,'Insured Items'!$I$5:$I$104,"Mapped",'Insured Items'!$K$5:$K$104,"Matched",'Insured Items'!$L$5:$L$104,"Matched"))</f>
        <v/>
      </c>
      <c r="L29" s="35">
        <f>IF($A29="","",IF($J29=0,"",SUMIFS(Policies!$H$5:$H$104,Policies!$B$5:$B$104,$A29,Policies!$E$5:$E$104,"Active")))</f>
        <v/>
      </c>
      <c r="M29" s="36">
        <f>IF($A29="","",IFERROR(SUMIFS(Policies!$G$5:$G$104,Policies!$B$5:$B$104,$A29,Policies!$E$5:$E$104,"Active",Policies!$N$5:$N$104,"Next")/COUNTIFS(Policies!$B$5:$B$104,$A29,Policies!$E$5:$E$104,"Active",Policies!$N$5:$N$104,"Next"),""))</f>
        <v/>
      </c>
      <c r="N29" s="7">
        <f>IF($A29="","",IF($H29="Inactive","Not Active",IF($I29="","Check Review Date",IF($I29&gt;TODAY(),"Check Future Date",IF(TODAY()-$I29&gt;'Assumptions'!$H$6,"Review Check","Current")))))</f>
        <v/>
      </c>
    </row>
    <row r="30" ht="20" customHeight="1">
      <c r="A30" s="13" t="n"/>
      <c r="B30" s="13" t="n"/>
      <c r="C30" s="13" t="n"/>
      <c r="D30" s="13" t="n"/>
      <c r="E30" s="13" t="n"/>
      <c r="F30" s="14" t="n"/>
      <c r="G30" s="13" t="n"/>
      <c r="H30" s="13" t="n"/>
      <c r="I30" s="34" t="n"/>
      <c r="J30" s="19">
        <f>IF($A30="","",COUNTIFS(Policies!$B$5:$B$104,$A30,Policies!$E$5:$E$104,"Active"))</f>
        <v/>
      </c>
      <c r="K30" s="19">
        <f>IF($A30="","",COUNTIFS('Insured Items'!$B$5:$B$104,$A30,'Insured Items'!$I$5:$I$104,"Mapped",'Insured Items'!$K$5:$K$104,"Matched",'Insured Items'!$L$5:$L$104,"Matched"))</f>
        <v/>
      </c>
      <c r="L30" s="37">
        <f>IF($A30="","",IF($J30=0,"",SUMIFS(Policies!$H$5:$H$104,Policies!$B$5:$B$104,$A30,Policies!$E$5:$E$104,"Active")))</f>
        <v/>
      </c>
      <c r="M30" s="38">
        <f>IF($A30="","",IFERROR(SUMIFS(Policies!$G$5:$G$104,Policies!$B$5:$B$104,$A30,Policies!$E$5:$E$104,"Active",Policies!$N$5:$N$104,"Next")/COUNTIFS(Policies!$B$5:$B$104,$A30,Policies!$E$5:$E$104,"Active",Policies!$N$5:$N$104,"Next"),""))</f>
        <v/>
      </c>
      <c r="N30" s="9">
        <f>IF($A30="","",IF($H30="Inactive","Not Active",IF($I30="","Check Review Date",IF($I30&gt;TODAY(),"Check Future Date",IF(TODAY()-$I30&gt;'Assumptions'!$H$6,"Review Check","Current")))))</f>
        <v/>
      </c>
    </row>
    <row r="31" ht="20" customHeight="1">
      <c r="A31" s="13" t="n"/>
      <c r="B31" s="13" t="n"/>
      <c r="C31" s="13" t="n"/>
      <c r="D31" s="13" t="n"/>
      <c r="E31" s="13" t="n"/>
      <c r="F31" s="14" t="n"/>
      <c r="G31" s="13" t="n"/>
      <c r="H31" s="13" t="n"/>
      <c r="I31" s="34" t="n"/>
      <c r="J31" s="16">
        <f>IF($A31="","",COUNTIFS(Policies!$B$5:$B$104,$A31,Policies!$E$5:$E$104,"Active"))</f>
        <v/>
      </c>
      <c r="K31" s="16">
        <f>IF($A31="","",COUNTIFS('Insured Items'!$B$5:$B$104,$A31,'Insured Items'!$I$5:$I$104,"Mapped",'Insured Items'!$K$5:$K$104,"Matched",'Insured Items'!$L$5:$L$104,"Matched"))</f>
        <v/>
      </c>
      <c r="L31" s="35">
        <f>IF($A31="","",IF($J31=0,"",SUMIFS(Policies!$H$5:$H$104,Policies!$B$5:$B$104,$A31,Policies!$E$5:$E$104,"Active")))</f>
        <v/>
      </c>
      <c r="M31" s="36">
        <f>IF($A31="","",IFERROR(SUMIFS(Policies!$G$5:$G$104,Policies!$B$5:$B$104,$A31,Policies!$E$5:$E$104,"Active",Policies!$N$5:$N$104,"Next")/COUNTIFS(Policies!$B$5:$B$104,$A31,Policies!$E$5:$E$104,"Active",Policies!$N$5:$N$104,"Next"),""))</f>
        <v/>
      </c>
      <c r="N31" s="7">
        <f>IF($A31="","",IF($H31="Inactive","Not Active",IF($I31="","Check Review Date",IF($I31&gt;TODAY(),"Check Future Date",IF(TODAY()-$I31&gt;'Assumptions'!$H$6,"Review Check","Current")))))</f>
        <v/>
      </c>
    </row>
    <row r="32" ht="20" customHeight="1">
      <c r="A32" s="13" t="n"/>
      <c r="B32" s="13" t="n"/>
      <c r="C32" s="13" t="n"/>
      <c r="D32" s="13" t="n"/>
      <c r="E32" s="13" t="n"/>
      <c r="F32" s="14" t="n"/>
      <c r="G32" s="13" t="n"/>
      <c r="H32" s="13" t="n"/>
      <c r="I32" s="34" t="n"/>
      <c r="J32" s="19">
        <f>IF($A32="","",COUNTIFS(Policies!$B$5:$B$104,$A32,Policies!$E$5:$E$104,"Active"))</f>
        <v/>
      </c>
      <c r="K32" s="19">
        <f>IF($A32="","",COUNTIFS('Insured Items'!$B$5:$B$104,$A32,'Insured Items'!$I$5:$I$104,"Mapped",'Insured Items'!$K$5:$K$104,"Matched",'Insured Items'!$L$5:$L$104,"Matched"))</f>
        <v/>
      </c>
      <c r="L32" s="37">
        <f>IF($A32="","",IF($J32=0,"",SUMIFS(Policies!$H$5:$H$104,Policies!$B$5:$B$104,$A32,Policies!$E$5:$E$104,"Active")))</f>
        <v/>
      </c>
      <c r="M32" s="38">
        <f>IF($A32="","",IFERROR(SUMIFS(Policies!$G$5:$G$104,Policies!$B$5:$B$104,$A32,Policies!$E$5:$E$104,"Active",Policies!$N$5:$N$104,"Next")/COUNTIFS(Policies!$B$5:$B$104,$A32,Policies!$E$5:$E$104,"Active",Policies!$N$5:$N$104,"Next"),""))</f>
        <v/>
      </c>
      <c r="N32" s="9">
        <f>IF($A32="","",IF($H32="Inactive","Not Active",IF($I32="","Check Review Date",IF($I32&gt;TODAY(),"Check Future Date",IF(TODAY()-$I32&gt;'Assumptions'!$H$6,"Review Check","Current")))))</f>
        <v/>
      </c>
    </row>
    <row r="33" ht="20" customHeight="1">
      <c r="A33" s="13" t="n"/>
      <c r="B33" s="13" t="n"/>
      <c r="C33" s="13" t="n"/>
      <c r="D33" s="13" t="n"/>
      <c r="E33" s="13" t="n"/>
      <c r="F33" s="14" t="n"/>
      <c r="G33" s="13" t="n"/>
      <c r="H33" s="13" t="n"/>
      <c r="I33" s="34" t="n"/>
      <c r="J33" s="16">
        <f>IF($A33="","",COUNTIFS(Policies!$B$5:$B$104,$A33,Policies!$E$5:$E$104,"Active"))</f>
        <v/>
      </c>
      <c r="K33" s="16">
        <f>IF($A33="","",COUNTIFS('Insured Items'!$B$5:$B$104,$A33,'Insured Items'!$I$5:$I$104,"Mapped",'Insured Items'!$K$5:$K$104,"Matched",'Insured Items'!$L$5:$L$104,"Matched"))</f>
        <v/>
      </c>
      <c r="L33" s="35">
        <f>IF($A33="","",IF($J33=0,"",SUMIFS(Policies!$H$5:$H$104,Policies!$B$5:$B$104,$A33,Policies!$E$5:$E$104,"Active")))</f>
        <v/>
      </c>
      <c r="M33" s="36">
        <f>IF($A33="","",IFERROR(SUMIFS(Policies!$G$5:$G$104,Policies!$B$5:$B$104,$A33,Policies!$E$5:$E$104,"Active",Policies!$N$5:$N$104,"Next")/COUNTIFS(Policies!$B$5:$B$104,$A33,Policies!$E$5:$E$104,"Active",Policies!$N$5:$N$104,"Next"),""))</f>
        <v/>
      </c>
      <c r="N33" s="7">
        <f>IF($A33="","",IF($H33="Inactive","Not Active",IF($I33="","Check Review Date",IF($I33&gt;TODAY(),"Check Future Date",IF(TODAY()-$I33&gt;'Assumptions'!$H$6,"Review Check","Current")))))</f>
        <v/>
      </c>
    </row>
    <row r="34" ht="20" customHeight="1">
      <c r="A34" s="13" t="n"/>
      <c r="B34" s="13" t="n"/>
      <c r="C34" s="13" t="n"/>
      <c r="D34" s="13" t="n"/>
      <c r="E34" s="13" t="n"/>
      <c r="F34" s="14" t="n"/>
      <c r="G34" s="13" t="n"/>
      <c r="H34" s="13" t="n"/>
      <c r="I34" s="34" t="n"/>
      <c r="J34" s="19">
        <f>IF($A34="","",COUNTIFS(Policies!$B$5:$B$104,$A34,Policies!$E$5:$E$104,"Active"))</f>
        <v/>
      </c>
      <c r="K34" s="19">
        <f>IF($A34="","",COUNTIFS('Insured Items'!$B$5:$B$104,$A34,'Insured Items'!$I$5:$I$104,"Mapped",'Insured Items'!$K$5:$K$104,"Matched",'Insured Items'!$L$5:$L$104,"Matched"))</f>
        <v/>
      </c>
      <c r="L34" s="37">
        <f>IF($A34="","",IF($J34=0,"",SUMIFS(Policies!$H$5:$H$104,Policies!$B$5:$B$104,$A34,Policies!$E$5:$E$104,"Active")))</f>
        <v/>
      </c>
      <c r="M34" s="38">
        <f>IF($A34="","",IFERROR(SUMIFS(Policies!$G$5:$G$104,Policies!$B$5:$B$104,$A34,Policies!$E$5:$E$104,"Active",Policies!$N$5:$N$104,"Next")/COUNTIFS(Policies!$B$5:$B$104,$A34,Policies!$E$5:$E$104,"Active",Policies!$N$5:$N$104,"Next"),""))</f>
        <v/>
      </c>
      <c r="N34" s="9">
        <f>IF($A34="","",IF($H34="Inactive","Not Active",IF($I34="","Check Review Date",IF($I34&gt;TODAY(),"Check Future Date",IF(TODAY()-$I34&gt;'Assumptions'!$H$6,"Review Check","Current")))))</f>
        <v/>
      </c>
    </row>
    <row r="35" ht="20" customHeight="1">
      <c r="A35" s="13" t="n"/>
      <c r="B35" s="13" t="n"/>
      <c r="C35" s="13" t="n"/>
      <c r="D35" s="13" t="n"/>
      <c r="E35" s="13" t="n"/>
      <c r="F35" s="14" t="n"/>
      <c r="G35" s="13" t="n"/>
      <c r="H35" s="13" t="n"/>
      <c r="I35" s="34" t="n"/>
      <c r="J35" s="16">
        <f>IF($A35="","",COUNTIFS(Policies!$B$5:$B$104,$A35,Policies!$E$5:$E$104,"Active"))</f>
        <v/>
      </c>
      <c r="K35" s="16">
        <f>IF($A35="","",COUNTIFS('Insured Items'!$B$5:$B$104,$A35,'Insured Items'!$I$5:$I$104,"Mapped",'Insured Items'!$K$5:$K$104,"Matched",'Insured Items'!$L$5:$L$104,"Matched"))</f>
        <v/>
      </c>
      <c r="L35" s="35">
        <f>IF($A35="","",IF($J35=0,"",SUMIFS(Policies!$H$5:$H$104,Policies!$B$5:$B$104,$A35,Policies!$E$5:$E$104,"Active")))</f>
        <v/>
      </c>
      <c r="M35" s="36">
        <f>IF($A35="","",IFERROR(SUMIFS(Policies!$G$5:$G$104,Policies!$B$5:$B$104,$A35,Policies!$E$5:$E$104,"Active",Policies!$N$5:$N$104,"Next")/COUNTIFS(Policies!$B$5:$B$104,$A35,Policies!$E$5:$E$104,"Active",Policies!$N$5:$N$104,"Next"),""))</f>
        <v/>
      </c>
      <c r="N35" s="7">
        <f>IF($A35="","",IF($H35="Inactive","Not Active",IF($I35="","Check Review Date",IF($I35&gt;TODAY(),"Check Future Date",IF(TODAY()-$I35&gt;'Assumptions'!$H$6,"Review Check","Current")))))</f>
        <v/>
      </c>
    </row>
    <row r="36" ht="20" customHeight="1">
      <c r="A36" s="13" t="n"/>
      <c r="B36" s="13" t="n"/>
      <c r="C36" s="13" t="n"/>
      <c r="D36" s="13" t="n"/>
      <c r="E36" s="13" t="n"/>
      <c r="F36" s="14" t="n"/>
      <c r="G36" s="13" t="n"/>
      <c r="H36" s="13" t="n"/>
      <c r="I36" s="34" t="n"/>
      <c r="J36" s="19">
        <f>IF($A36="","",COUNTIFS(Policies!$B$5:$B$104,$A36,Policies!$E$5:$E$104,"Active"))</f>
        <v/>
      </c>
      <c r="K36" s="19">
        <f>IF($A36="","",COUNTIFS('Insured Items'!$B$5:$B$104,$A36,'Insured Items'!$I$5:$I$104,"Mapped",'Insured Items'!$K$5:$K$104,"Matched",'Insured Items'!$L$5:$L$104,"Matched"))</f>
        <v/>
      </c>
      <c r="L36" s="37">
        <f>IF($A36="","",IF($J36=0,"",SUMIFS(Policies!$H$5:$H$104,Policies!$B$5:$B$104,$A36,Policies!$E$5:$E$104,"Active")))</f>
        <v/>
      </c>
      <c r="M36" s="38">
        <f>IF($A36="","",IFERROR(SUMIFS(Policies!$G$5:$G$104,Policies!$B$5:$B$104,$A36,Policies!$E$5:$E$104,"Active",Policies!$N$5:$N$104,"Next")/COUNTIFS(Policies!$B$5:$B$104,$A36,Policies!$E$5:$E$104,"Active",Policies!$N$5:$N$104,"Next"),""))</f>
        <v/>
      </c>
      <c r="N36" s="9">
        <f>IF($A36="","",IF($H36="Inactive","Not Active",IF($I36="","Check Review Date",IF($I36&gt;TODAY(),"Check Future Date",IF(TODAY()-$I36&gt;'Assumptions'!$H$6,"Review Check","Current")))))</f>
        <v/>
      </c>
    </row>
    <row r="37" ht="20" customHeight="1">
      <c r="A37" s="13" t="n"/>
      <c r="B37" s="13" t="n"/>
      <c r="C37" s="13" t="n"/>
      <c r="D37" s="13" t="n"/>
      <c r="E37" s="13" t="n"/>
      <c r="F37" s="14" t="n"/>
      <c r="G37" s="13" t="n"/>
      <c r="H37" s="13" t="n"/>
      <c r="I37" s="34" t="n"/>
      <c r="J37" s="16">
        <f>IF($A37="","",COUNTIFS(Policies!$B$5:$B$104,$A37,Policies!$E$5:$E$104,"Active"))</f>
        <v/>
      </c>
      <c r="K37" s="16">
        <f>IF($A37="","",COUNTIFS('Insured Items'!$B$5:$B$104,$A37,'Insured Items'!$I$5:$I$104,"Mapped",'Insured Items'!$K$5:$K$104,"Matched",'Insured Items'!$L$5:$L$104,"Matched"))</f>
        <v/>
      </c>
      <c r="L37" s="35">
        <f>IF($A37="","",IF($J37=0,"",SUMIFS(Policies!$H$5:$H$104,Policies!$B$5:$B$104,$A37,Policies!$E$5:$E$104,"Active")))</f>
        <v/>
      </c>
      <c r="M37" s="36">
        <f>IF($A37="","",IFERROR(SUMIFS(Policies!$G$5:$G$104,Policies!$B$5:$B$104,$A37,Policies!$E$5:$E$104,"Active",Policies!$N$5:$N$104,"Next")/COUNTIFS(Policies!$B$5:$B$104,$A37,Policies!$E$5:$E$104,"Active",Policies!$N$5:$N$104,"Next"),""))</f>
        <v/>
      </c>
      <c r="N37" s="7">
        <f>IF($A37="","",IF($H37="Inactive","Not Active",IF($I37="","Check Review Date",IF($I37&gt;TODAY(),"Check Future Date",IF(TODAY()-$I37&gt;'Assumptions'!$H$6,"Review Check","Current")))))</f>
        <v/>
      </c>
    </row>
    <row r="38" ht="20" customHeight="1">
      <c r="A38" s="13" t="n"/>
      <c r="B38" s="13" t="n"/>
      <c r="C38" s="13" t="n"/>
      <c r="D38" s="13" t="n"/>
      <c r="E38" s="13" t="n"/>
      <c r="F38" s="14" t="n"/>
      <c r="G38" s="13" t="n"/>
      <c r="H38" s="13" t="n"/>
      <c r="I38" s="34" t="n"/>
      <c r="J38" s="19">
        <f>IF($A38="","",COUNTIFS(Policies!$B$5:$B$104,$A38,Policies!$E$5:$E$104,"Active"))</f>
        <v/>
      </c>
      <c r="K38" s="19">
        <f>IF($A38="","",COUNTIFS('Insured Items'!$B$5:$B$104,$A38,'Insured Items'!$I$5:$I$104,"Mapped",'Insured Items'!$K$5:$K$104,"Matched",'Insured Items'!$L$5:$L$104,"Matched"))</f>
        <v/>
      </c>
      <c r="L38" s="37">
        <f>IF($A38="","",IF($J38=0,"",SUMIFS(Policies!$H$5:$H$104,Policies!$B$5:$B$104,$A38,Policies!$E$5:$E$104,"Active")))</f>
        <v/>
      </c>
      <c r="M38" s="38">
        <f>IF($A38="","",IFERROR(SUMIFS(Policies!$G$5:$G$104,Policies!$B$5:$B$104,$A38,Policies!$E$5:$E$104,"Active",Policies!$N$5:$N$104,"Next")/COUNTIFS(Policies!$B$5:$B$104,$A38,Policies!$E$5:$E$104,"Active",Policies!$N$5:$N$104,"Next"),""))</f>
        <v/>
      </c>
      <c r="N38" s="9">
        <f>IF($A38="","",IF($H38="Inactive","Not Active",IF($I38="","Check Review Date",IF($I38&gt;TODAY(),"Check Future Date",IF(TODAY()-$I38&gt;'Assumptions'!$H$6,"Review Check","Current")))))</f>
        <v/>
      </c>
    </row>
    <row r="39" ht="20" customHeight="1">
      <c r="A39" s="13" t="n"/>
      <c r="B39" s="13" t="n"/>
      <c r="C39" s="13" t="n"/>
      <c r="D39" s="13" t="n"/>
      <c r="E39" s="13" t="n"/>
      <c r="F39" s="14" t="n"/>
      <c r="G39" s="13" t="n"/>
      <c r="H39" s="13" t="n"/>
      <c r="I39" s="34" t="n"/>
      <c r="J39" s="16">
        <f>IF($A39="","",COUNTIFS(Policies!$B$5:$B$104,$A39,Policies!$E$5:$E$104,"Active"))</f>
        <v/>
      </c>
      <c r="K39" s="16">
        <f>IF($A39="","",COUNTIFS('Insured Items'!$B$5:$B$104,$A39,'Insured Items'!$I$5:$I$104,"Mapped",'Insured Items'!$K$5:$K$104,"Matched",'Insured Items'!$L$5:$L$104,"Matched"))</f>
        <v/>
      </c>
      <c r="L39" s="35">
        <f>IF($A39="","",IF($J39=0,"",SUMIFS(Policies!$H$5:$H$104,Policies!$B$5:$B$104,$A39,Policies!$E$5:$E$104,"Active")))</f>
        <v/>
      </c>
      <c r="M39" s="36">
        <f>IF($A39="","",IFERROR(SUMIFS(Policies!$G$5:$G$104,Policies!$B$5:$B$104,$A39,Policies!$E$5:$E$104,"Active",Policies!$N$5:$N$104,"Next")/COUNTIFS(Policies!$B$5:$B$104,$A39,Policies!$E$5:$E$104,"Active",Policies!$N$5:$N$104,"Next"),""))</f>
        <v/>
      </c>
      <c r="N39" s="7">
        <f>IF($A39="","",IF($H39="Inactive","Not Active",IF($I39="","Check Review Date",IF($I39&gt;TODAY(),"Check Future Date",IF(TODAY()-$I39&gt;'Assumptions'!$H$6,"Review Check","Current")))))</f>
        <v/>
      </c>
    </row>
    <row r="40" ht="20" customHeight="1">
      <c r="A40" s="13" t="n"/>
      <c r="B40" s="13" t="n"/>
      <c r="C40" s="13" t="n"/>
      <c r="D40" s="13" t="n"/>
      <c r="E40" s="13" t="n"/>
      <c r="F40" s="14" t="n"/>
      <c r="G40" s="13" t="n"/>
      <c r="H40" s="13" t="n"/>
      <c r="I40" s="34" t="n"/>
      <c r="J40" s="19">
        <f>IF($A40="","",COUNTIFS(Policies!$B$5:$B$104,$A40,Policies!$E$5:$E$104,"Active"))</f>
        <v/>
      </c>
      <c r="K40" s="19">
        <f>IF($A40="","",COUNTIFS('Insured Items'!$B$5:$B$104,$A40,'Insured Items'!$I$5:$I$104,"Mapped",'Insured Items'!$K$5:$K$104,"Matched",'Insured Items'!$L$5:$L$104,"Matched"))</f>
        <v/>
      </c>
      <c r="L40" s="37">
        <f>IF($A40="","",IF($J40=0,"",SUMIFS(Policies!$H$5:$H$104,Policies!$B$5:$B$104,$A40,Policies!$E$5:$E$104,"Active")))</f>
        <v/>
      </c>
      <c r="M40" s="38">
        <f>IF($A40="","",IFERROR(SUMIFS(Policies!$G$5:$G$104,Policies!$B$5:$B$104,$A40,Policies!$E$5:$E$104,"Active",Policies!$N$5:$N$104,"Next")/COUNTIFS(Policies!$B$5:$B$104,$A40,Policies!$E$5:$E$104,"Active",Policies!$N$5:$N$104,"Next"),""))</f>
        <v/>
      </c>
      <c r="N40" s="9">
        <f>IF($A40="","",IF($H40="Inactive","Not Active",IF($I40="","Check Review Date",IF($I40&gt;TODAY(),"Check Future Date",IF(TODAY()-$I40&gt;'Assumptions'!$H$6,"Review Check","Current")))))</f>
        <v/>
      </c>
    </row>
    <row r="41" ht="20" customHeight="1">
      <c r="A41" s="13" t="n"/>
      <c r="B41" s="13" t="n"/>
      <c r="C41" s="13" t="n"/>
      <c r="D41" s="13" t="n"/>
      <c r="E41" s="13" t="n"/>
      <c r="F41" s="14" t="n"/>
      <c r="G41" s="13" t="n"/>
      <c r="H41" s="13" t="n"/>
      <c r="I41" s="34" t="n"/>
      <c r="J41" s="16">
        <f>IF($A41="","",COUNTIFS(Policies!$B$5:$B$104,$A41,Policies!$E$5:$E$104,"Active"))</f>
        <v/>
      </c>
      <c r="K41" s="16">
        <f>IF($A41="","",COUNTIFS('Insured Items'!$B$5:$B$104,$A41,'Insured Items'!$I$5:$I$104,"Mapped",'Insured Items'!$K$5:$K$104,"Matched",'Insured Items'!$L$5:$L$104,"Matched"))</f>
        <v/>
      </c>
      <c r="L41" s="35">
        <f>IF($A41="","",IF($J41=0,"",SUMIFS(Policies!$H$5:$H$104,Policies!$B$5:$B$104,$A41,Policies!$E$5:$E$104,"Active")))</f>
        <v/>
      </c>
      <c r="M41" s="36">
        <f>IF($A41="","",IFERROR(SUMIFS(Policies!$G$5:$G$104,Policies!$B$5:$B$104,$A41,Policies!$E$5:$E$104,"Active",Policies!$N$5:$N$104,"Next")/COUNTIFS(Policies!$B$5:$B$104,$A41,Policies!$E$5:$E$104,"Active",Policies!$N$5:$N$104,"Next"),""))</f>
        <v/>
      </c>
      <c r="N41" s="7">
        <f>IF($A41="","",IF($H41="Inactive","Not Active",IF($I41="","Check Review Date",IF($I41&gt;TODAY(),"Check Future Date",IF(TODAY()-$I41&gt;'Assumptions'!$H$6,"Review Check","Current")))))</f>
        <v/>
      </c>
    </row>
    <row r="42" ht="20" customHeight="1">
      <c r="A42" s="13" t="n"/>
      <c r="B42" s="13" t="n"/>
      <c r="C42" s="13" t="n"/>
      <c r="D42" s="13" t="n"/>
      <c r="E42" s="13" t="n"/>
      <c r="F42" s="14" t="n"/>
      <c r="G42" s="13" t="n"/>
      <c r="H42" s="13" t="n"/>
      <c r="I42" s="34" t="n"/>
      <c r="J42" s="19">
        <f>IF($A42="","",COUNTIFS(Policies!$B$5:$B$104,$A42,Policies!$E$5:$E$104,"Active"))</f>
        <v/>
      </c>
      <c r="K42" s="19">
        <f>IF($A42="","",COUNTIFS('Insured Items'!$B$5:$B$104,$A42,'Insured Items'!$I$5:$I$104,"Mapped",'Insured Items'!$K$5:$K$104,"Matched",'Insured Items'!$L$5:$L$104,"Matched"))</f>
        <v/>
      </c>
      <c r="L42" s="37">
        <f>IF($A42="","",IF($J42=0,"",SUMIFS(Policies!$H$5:$H$104,Policies!$B$5:$B$104,$A42,Policies!$E$5:$E$104,"Active")))</f>
        <v/>
      </c>
      <c r="M42" s="38">
        <f>IF($A42="","",IFERROR(SUMIFS(Policies!$G$5:$G$104,Policies!$B$5:$B$104,$A42,Policies!$E$5:$E$104,"Active",Policies!$N$5:$N$104,"Next")/COUNTIFS(Policies!$B$5:$B$104,$A42,Policies!$E$5:$E$104,"Active",Policies!$N$5:$N$104,"Next"),""))</f>
        <v/>
      </c>
      <c r="N42" s="9">
        <f>IF($A42="","",IF($H42="Inactive","Not Active",IF($I42="","Check Review Date",IF($I42&gt;TODAY(),"Check Future Date",IF(TODAY()-$I42&gt;'Assumptions'!$H$6,"Review Check","Current")))))</f>
        <v/>
      </c>
    </row>
    <row r="43" ht="20" customHeight="1">
      <c r="A43" s="13" t="n"/>
      <c r="B43" s="13" t="n"/>
      <c r="C43" s="13" t="n"/>
      <c r="D43" s="13" t="n"/>
      <c r="E43" s="13" t="n"/>
      <c r="F43" s="14" t="n"/>
      <c r="G43" s="13" t="n"/>
      <c r="H43" s="13" t="n"/>
      <c r="I43" s="34" t="n"/>
      <c r="J43" s="16">
        <f>IF($A43="","",COUNTIFS(Policies!$B$5:$B$104,$A43,Policies!$E$5:$E$104,"Active"))</f>
        <v/>
      </c>
      <c r="K43" s="16">
        <f>IF($A43="","",COUNTIFS('Insured Items'!$B$5:$B$104,$A43,'Insured Items'!$I$5:$I$104,"Mapped",'Insured Items'!$K$5:$K$104,"Matched",'Insured Items'!$L$5:$L$104,"Matched"))</f>
        <v/>
      </c>
      <c r="L43" s="35">
        <f>IF($A43="","",IF($J43=0,"",SUMIFS(Policies!$H$5:$H$104,Policies!$B$5:$B$104,$A43,Policies!$E$5:$E$104,"Active")))</f>
        <v/>
      </c>
      <c r="M43" s="36">
        <f>IF($A43="","",IFERROR(SUMIFS(Policies!$G$5:$G$104,Policies!$B$5:$B$104,$A43,Policies!$E$5:$E$104,"Active",Policies!$N$5:$N$104,"Next")/COUNTIFS(Policies!$B$5:$B$104,$A43,Policies!$E$5:$E$104,"Active",Policies!$N$5:$N$104,"Next"),""))</f>
        <v/>
      </c>
      <c r="N43" s="7">
        <f>IF($A43="","",IF($H43="Inactive","Not Active",IF($I43="","Check Review Date",IF($I43&gt;TODAY(),"Check Future Date",IF(TODAY()-$I43&gt;'Assumptions'!$H$6,"Review Check","Current")))))</f>
        <v/>
      </c>
    </row>
    <row r="44" ht="20" customHeight="1">
      <c r="A44" s="13" t="n"/>
      <c r="B44" s="13" t="n"/>
      <c r="C44" s="13" t="n"/>
      <c r="D44" s="13" t="n"/>
      <c r="E44" s="13" t="n"/>
      <c r="F44" s="14" t="n"/>
      <c r="G44" s="13" t="n"/>
      <c r="H44" s="13" t="n"/>
      <c r="I44" s="34" t="n"/>
      <c r="J44" s="19">
        <f>IF($A44="","",COUNTIFS(Policies!$B$5:$B$104,$A44,Policies!$E$5:$E$104,"Active"))</f>
        <v/>
      </c>
      <c r="K44" s="19">
        <f>IF($A44="","",COUNTIFS('Insured Items'!$B$5:$B$104,$A44,'Insured Items'!$I$5:$I$104,"Mapped",'Insured Items'!$K$5:$K$104,"Matched",'Insured Items'!$L$5:$L$104,"Matched"))</f>
        <v/>
      </c>
      <c r="L44" s="37">
        <f>IF($A44="","",IF($J44=0,"",SUMIFS(Policies!$H$5:$H$104,Policies!$B$5:$B$104,$A44,Policies!$E$5:$E$104,"Active")))</f>
        <v/>
      </c>
      <c r="M44" s="38">
        <f>IF($A44="","",IFERROR(SUMIFS(Policies!$G$5:$G$104,Policies!$B$5:$B$104,$A44,Policies!$E$5:$E$104,"Active",Policies!$N$5:$N$104,"Next")/COUNTIFS(Policies!$B$5:$B$104,$A44,Policies!$E$5:$E$104,"Active",Policies!$N$5:$N$104,"Next"),""))</f>
        <v/>
      </c>
      <c r="N44" s="9">
        <f>IF($A44="","",IF($H44="Inactive","Not Active",IF($I44="","Check Review Date",IF($I44&gt;TODAY(),"Check Future Date",IF(TODAY()-$I44&gt;'Assumptions'!$H$6,"Review Check","Current")))))</f>
        <v/>
      </c>
    </row>
    <row r="45" ht="20" customHeight="1">
      <c r="A45" s="13" t="n"/>
      <c r="B45" s="13" t="n"/>
      <c r="C45" s="13" t="n"/>
      <c r="D45" s="13" t="n"/>
      <c r="E45" s="13" t="n"/>
      <c r="F45" s="14" t="n"/>
      <c r="G45" s="13" t="n"/>
      <c r="H45" s="13" t="n"/>
      <c r="I45" s="34" t="n"/>
      <c r="J45" s="16">
        <f>IF($A45="","",COUNTIFS(Policies!$B$5:$B$104,$A45,Policies!$E$5:$E$104,"Active"))</f>
        <v/>
      </c>
      <c r="K45" s="16">
        <f>IF($A45="","",COUNTIFS('Insured Items'!$B$5:$B$104,$A45,'Insured Items'!$I$5:$I$104,"Mapped",'Insured Items'!$K$5:$K$104,"Matched",'Insured Items'!$L$5:$L$104,"Matched"))</f>
        <v/>
      </c>
      <c r="L45" s="35">
        <f>IF($A45="","",IF($J45=0,"",SUMIFS(Policies!$H$5:$H$104,Policies!$B$5:$B$104,$A45,Policies!$E$5:$E$104,"Active")))</f>
        <v/>
      </c>
      <c r="M45" s="36">
        <f>IF($A45="","",IFERROR(SUMIFS(Policies!$G$5:$G$104,Policies!$B$5:$B$104,$A45,Policies!$E$5:$E$104,"Active",Policies!$N$5:$N$104,"Next")/COUNTIFS(Policies!$B$5:$B$104,$A45,Policies!$E$5:$E$104,"Active",Policies!$N$5:$N$104,"Next"),""))</f>
        <v/>
      </c>
      <c r="N45" s="7">
        <f>IF($A45="","",IF($H45="Inactive","Not Active",IF($I45="","Check Review Date",IF($I45&gt;TODAY(),"Check Future Date",IF(TODAY()-$I45&gt;'Assumptions'!$H$6,"Review Check","Current")))))</f>
        <v/>
      </c>
    </row>
    <row r="46" ht="20" customHeight="1">
      <c r="A46" s="13" t="n"/>
      <c r="B46" s="13" t="n"/>
      <c r="C46" s="13" t="n"/>
      <c r="D46" s="13" t="n"/>
      <c r="E46" s="13" t="n"/>
      <c r="F46" s="14" t="n"/>
      <c r="G46" s="13" t="n"/>
      <c r="H46" s="13" t="n"/>
      <c r="I46" s="34" t="n"/>
      <c r="J46" s="19">
        <f>IF($A46="","",COUNTIFS(Policies!$B$5:$B$104,$A46,Policies!$E$5:$E$104,"Active"))</f>
        <v/>
      </c>
      <c r="K46" s="19">
        <f>IF($A46="","",COUNTIFS('Insured Items'!$B$5:$B$104,$A46,'Insured Items'!$I$5:$I$104,"Mapped",'Insured Items'!$K$5:$K$104,"Matched",'Insured Items'!$L$5:$L$104,"Matched"))</f>
        <v/>
      </c>
      <c r="L46" s="37">
        <f>IF($A46="","",IF($J46=0,"",SUMIFS(Policies!$H$5:$H$104,Policies!$B$5:$B$104,$A46,Policies!$E$5:$E$104,"Active")))</f>
        <v/>
      </c>
      <c r="M46" s="38">
        <f>IF($A46="","",IFERROR(SUMIFS(Policies!$G$5:$G$104,Policies!$B$5:$B$104,$A46,Policies!$E$5:$E$104,"Active",Policies!$N$5:$N$104,"Next")/COUNTIFS(Policies!$B$5:$B$104,$A46,Policies!$E$5:$E$104,"Active",Policies!$N$5:$N$104,"Next"),""))</f>
        <v/>
      </c>
      <c r="N46" s="9">
        <f>IF($A46="","",IF($H46="Inactive","Not Active",IF($I46="","Check Review Date",IF($I46&gt;TODAY(),"Check Future Date",IF(TODAY()-$I46&gt;'Assumptions'!$H$6,"Review Check","Current")))))</f>
        <v/>
      </c>
    </row>
    <row r="47" ht="20" customHeight="1">
      <c r="A47" s="13" t="n"/>
      <c r="B47" s="13" t="n"/>
      <c r="C47" s="13" t="n"/>
      <c r="D47" s="13" t="n"/>
      <c r="E47" s="13" t="n"/>
      <c r="F47" s="14" t="n"/>
      <c r="G47" s="13" t="n"/>
      <c r="H47" s="13" t="n"/>
      <c r="I47" s="34" t="n"/>
      <c r="J47" s="16">
        <f>IF($A47="","",COUNTIFS(Policies!$B$5:$B$104,$A47,Policies!$E$5:$E$104,"Active"))</f>
        <v/>
      </c>
      <c r="K47" s="16">
        <f>IF($A47="","",COUNTIFS('Insured Items'!$B$5:$B$104,$A47,'Insured Items'!$I$5:$I$104,"Mapped",'Insured Items'!$K$5:$K$104,"Matched",'Insured Items'!$L$5:$L$104,"Matched"))</f>
        <v/>
      </c>
      <c r="L47" s="35">
        <f>IF($A47="","",IF($J47=0,"",SUMIFS(Policies!$H$5:$H$104,Policies!$B$5:$B$104,$A47,Policies!$E$5:$E$104,"Active")))</f>
        <v/>
      </c>
      <c r="M47" s="36">
        <f>IF($A47="","",IFERROR(SUMIFS(Policies!$G$5:$G$104,Policies!$B$5:$B$104,$A47,Policies!$E$5:$E$104,"Active",Policies!$N$5:$N$104,"Next")/COUNTIFS(Policies!$B$5:$B$104,$A47,Policies!$E$5:$E$104,"Active",Policies!$N$5:$N$104,"Next"),""))</f>
        <v/>
      </c>
      <c r="N47" s="7">
        <f>IF($A47="","",IF($H47="Inactive","Not Active",IF($I47="","Check Review Date",IF($I47&gt;TODAY(),"Check Future Date",IF(TODAY()-$I47&gt;'Assumptions'!$H$6,"Review Check","Current")))))</f>
        <v/>
      </c>
    </row>
    <row r="48" ht="20" customHeight="1">
      <c r="A48" s="13" t="n"/>
      <c r="B48" s="13" t="n"/>
      <c r="C48" s="13" t="n"/>
      <c r="D48" s="13" t="n"/>
      <c r="E48" s="13" t="n"/>
      <c r="F48" s="14" t="n"/>
      <c r="G48" s="13" t="n"/>
      <c r="H48" s="13" t="n"/>
      <c r="I48" s="34" t="n"/>
      <c r="J48" s="19">
        <f>IF($A48="","",COUNTIFS(Policies!$B$5:$B$104,$A48,Policies!$E$5:$E$104,"Active"))</f>
        <v/>
      </c>
      <c r="K48" s="19">
        <f>IF($A48="","",COUNTIFS('Insured Items'!$B$5:$B$104,$A48,'Insured Items'!$I$5:$I$104,"Mapped",'Insured Items'!$K$5:$K$104,"Matched",'Insured Items'!$L$5:$L$104,"Matched"))</f>
        <v/>
      </c>
      <c r="L48" s="37">
        <f>IF($A48="","",IF($J48=0,"",SUMIFS(Policies!$H$5:$H$104,Policies!$B$5:$B$104,$A48,Policies!$E$5:$E$104,"Active")))</f>
        <v/>
      </c>
      <c r="M48" s="38">
        <f>IF($A48="","",IFERROR(SUMIFS(Policies!$G$5:$G$104,Policies!$B$5:$B$104,$A48,Policies!$E$5:$E$104,"Active",Policies!$N$5:$N$104,"Next")/COUNTIFS(Policies!$B$5:$B$104,$A48,Policies!$E$5:$E$104,"Active",Policies!$N$5:$N$104,"Next"),""))</f>
        <v/>
      </c>
      <c r="N48" s="9">
        <f>IF($A48="","",IF($H48="Inactive","Not Active",IF($I48="","Check Review Date",IF($I48&gt;TODAY(),"Check Future Date",IF(TODAY()-$I48&gt;'Assumptions'!$H$6,"Review Check","Current")))))</f>
        <v/>
      </c>
    </row>
    <row r="49" ht="20" customHeight="1">
      <c r="A49" s="13" t="n"/>
      <c r="B49" s="13" t="n"/>
      <c r="C49" s="13" t="n"/>
      <c r="D49" s="13" t="n"/>
      <c r="E49" s="13" t="n"/>
      <c r="F49" s="14" t="n"/>
      <c r="G49" s="13" t="n"/>
      <c r="H49" s="13" t="n"/>
      <c r="I49" s="34" t="n"/>
      <c r="J49" s="16">
        <f>IF($A49="","",COUNTIFS(Policies!$B$5:$B$104,$A49,Policies!$E$5:$E$104,"Active"))</f>
        <v/>
      </c>
      <c r="K49" s="16">
        <f>IF($A49="","",COUNTIFS('Insured Items'!$B$5:$B$104,$A49,'Insured Items'!$I$5:$I$104,"Mapped",'Insured Items'!$K$5:$K$104,"Matched",'Insured Items'!$L$5:$L$104,"Matched"))</f>
        <v/>
      </c>
      <c r="L49" s="35">
        <f>IF($A49="","",IF($J49=0,"",SUMIFS(Policies!$H$5:$H$104,Policies!$B$5:$B$104,$A49,Policies!$E$5:$E$104,"Active")))</f>
        <v/>
      </c>
      <c r="M49" s="36">
        <f>IF($A49="","",IFERROR(SUMIFS(Policies!$G$5:$G$104,Policies!$B$5:$B$104,$A49,Policies!$E$5:$E$104,"Active",Policies!$N$5:$N$104,"Next")/COUNTIFS(Policies!$B$5:$B$104,$A49,Policies!$E$5:$E$104,"Active",Policies!$N$5:$N$104,"Next"),""))</f>
        <v/>
      </c>
      <c r="N49" s="7">
        <f>IF($A49="","",IF($H49="Inactive","Not Active",IF($I49="","Check Review Date",IF($I49&gt;TODAY(),"Check Future Date",IF(TODAY()-$I49&gt;'Assumptions'!$H$6,"Review Check","Current")))))</f>
        <v/>
      </c>
    </row>
    <row r="50" ht="20" customHeight="1">
      <c r="A50" s="13" t="n"/>
      <c r="B50" s="13" t="n"/>
      <c r="C50" s="13" t="n"/>
      <c r="D50" s="13" t="n"/>
      <c r="E50" s="13" t="n"/>
      <c r="F50" s="14" t="n"/>
      <c r="G50" s="13" t="n"/>
      <c r="H50" s="13" t="n"/>
      <c r="I50" s="34" t="n"/>
      <c r="J50" s="19">
        <f>IF($A50="","",COUNTIFS(Policies!$B$5:$B$104,$A50,Policies!$E$5:$E$104,"Active"))</f>
        <v/>
      </c>
      <c r="K50" s="19">
        <f>IF($A50="","",COUNTIFS('Insured Items'!$B$5:$B$104,$A50,'Insured Items'!$I$5:$I$104,"Mapped",'Insured Items'!$K$5:$K$104,"Matched",'Insured Items'!$L$5:$L$104,"Matched"))</f>
        <v/>
      </c>
      <c r="L50" s="37">
        <f>IF($A50="","",IF($J50=0,"",SUMIFS(Policies!$H$5:$H$104,Policies!$B$5:$B$104,$A50,Policies!$E$5:$E$104,"Active")))</f>
        <v/>
      </c>
      <c r="M50" s="38">
        <f>IF($A50="","",IFERROR(SUMIFS(Policies!$G$5:$G$104,Policies!$B$5:$B$104,$A50,Policies!$E$5:$E$104,"Active",Policies!$N$5:$N$104,"Next")/COUNTIFS(Policies!$B$5:$B$104,$A50,Policies!$E$5:$E$104,"Active",Policies!$N$5:$N$104,"Next"),""))</f>
        <v/>
      </c>
      <c r="N50" s="9">
        <f>IF($A50="","",IF($H50="Inactive","Not Active",IF($I50="","Check Review Date",IF($I50&gt;TODAY(),"Check Future Date",IF(TODAY()-$I50&gt;'Assumptions'!$H$6,"Review Check","Current")))))</f>
        <v/>
      </c>
    </row>
    <row r="51" ht="20" customHeight="1">
      <c r="A51" s="13" t="n"/>
      <c r="B51" s="13" t="n"/>
      <c r="C51" s="13" t="n"/>
      <c r="D51" s="13" t="n"/>
      <c r="E51" s="13" t="n"/>
      <c r="F51" s="14" t="n"/>
      <c r="G51" s="13" t="n"/>
      <c r="H51" s="13" t="n"/>
      <c r="I51" s="34" t="n"/>
      <c r="J51" s="16">
        <f>IF($A51="","",COUNTIFS(Policies!$B$5:$B$104,$A51,Policies!$E$5:$E$104,"Active"))</f>
        <v/>
      </c>
      <c r="K51" s="16">
        <f>IF($A51="","",COUNTIFS('Insured Items'!$B$5:$B$104,$A51,'Insured Items'!$I$5:$I$104,"Mapped",'Insured Items'!$K$5:$K$104,"Matched",'Insured Items'!$L$5:$L$104,"Matched"))</f>
        <v/>
      </c>
      <c r="L51" s="35">
        <f>IF($A51="","",IF($J51=0,"",SUMIFS(Policies!$H$5:$H$104,Policies!$B$5:$B$104,$A51,Policies!$E$5:$E$104,"Active")))</f>
        <v/>
      </c>
      <c r="M51" s="36">
        <f>IF($A51="","",IFERROR(SUMIFS(Policies!$G$5:$G$104,Policies!$B$5:$B$104,$A51,Policies!$E$5:$E$104,"Active",Policies!$N$5:$N$104,"Next")/COUNTIFS(Policies!$B$5:$B$104,$A51,Policies!$E$5:$E$104,"Active",Policies!$N$5:$N$104,"Next"),""))</f>
        <v/>
      </c>
      <c r="N51" s="7">
        <f>IF($A51="","",IF($H51="Inactive","Not Active",IF($I51="","Check Review Date",IF($I51&gt;TODAY(),"Check Future Date",IF(TODAY()-$I51&gt;'Assumptions'!$H$6,"Review Check","Current")))))</f>
        <v/>
      </c>
    </row>
    <row r="52" ht="20" customHeight="1">
      <c r="A52" s="13" t="n"/>
      <c r="B52" s="13" t="n"/>
      <c r="C52" s="13" t="n"/>
      <c r="D52" s="13" t="n"/>
      <c r="E52" s="13" t="n"/>
      <c r="F52" s="14" t="n"/>
      <c r="G52" s="13" t="n"/>
      <c r="H52" s="13" t="n"/>
      <c r="I52" s="34" t="n"/>
      <c r="J52" s="19">
        <f>IF($A52="","",COUNTIFS(Policies!$B$5:$B$104,$A52,Policies!$E$5:$E$104,"Active"))</f>
        <v/>
      </c>
      <c r="K52" s="19">
        <f>IF($A52="","",COUNTIFS('Insured Items'!$B$5:$B$104,$A52,'Insured Items'!$I$5:$I$104,"Mapped",'Insured Items'!$K$5:$K$104,"Matched",'Insured Items'!$L$5:$L$104,"Matched"))</f>
        <v/>
      </c>
      <c r="L52" s="37">
        <f>IF($A52="","",IF($J52=0,"",SUMIFS(Policies!$H$5:$H$104,Policies!$B$5:$B$104,$A52,Policies!$E$5:$E$104,"Active")))</f>
        <v/>
      </c>
      <c r="M52" s="38">
        <f>IF($A52="","",IFERROR(SUMIFS(Policies!$G$5:$G$104,Policies!$B$5:$B$104,$A52,Policies!$E$5:$E$104,"Active",Policies!$N$5:$N$104,"Next")/COUNTIFS(Policies!$B$5:$B$104,$A52,Policies!$E$5:$E$104,"Active",Policies!$N$5:$N$104,"Next"),""))</f>
        <v/>
      </c>
      <c r="N52" s="9">
        <f>IF($A52="","",IF($H52="Inactive","Not Active",IF($I52="","Check Review Date",IF($I52&gt;TODAY(),"Check Future Date",IF(TODAY()-$I52&gt;'Assumptions'!$H$6,"Review Check","Current")))))</f>
        <v/>
      </c>
    </row>
    <row r="53" ht="20" customHeight="1">
      <c r="A53" s="13" t="n"/>
      <c r="B53" s="13" t="n"/>
      <c r="C53" s="13" t="n"/>
      <c r="D53" s="13" t="n"/>
      <c r="E53" s="13" t="n"/>
      <c r="F53" s="14" t="n"/>
      <c r="G53" s="13" t="n"/>
      <c r="H53" s="13" t="n"/>
      <c r="I53" s="34" t="n"/>
      <c r="J53" s="16">
        <f>IF($A53="","",COUNTIFS(Policies!$B$5:$B$104,$A53,Policies!$E$5:$E$104,"Active"))</f>
        <v/>
      </c>
      <c r="K53" s="16">
        <f>IF($A53="","",COUNTIFS('Insured Items'!$B$5:$B$104,$A53,'Insured Items'!$I$5:$I$104,"Mapped",'Insured Items'!$K$5:$K$104,"Matched",'Insured Items'!$L$5:$L$104,"Matched"))</f>
        <v/>
      </c>
      <c r="L53" s="35">
        <f>IF($A53="","",IF($J53=0,"",SUMIFS(Policies!$H$5:$H$104,Policies!$B$5:$B$104,$A53,Policies!$E$5:$E$104,"Active")))</f>
        <v/>
      </c>
      <c r="M53" s="36">
        <f>IF($A53="","",IFERROR(SUMIFS(Policies!$G$5:$G$104,Policies!$B$5:$B$104,$A53,Policies!$E$5:$E$104,"Active",Policies!$N$5:$N$104,"Next")/COUNTIFS(Policies!$B$5:$B$104,$A53,Policies!$E$5:$E$104,"Active",Policies!$N$5:$N$104,"Next"),""))</f>
        <v/>
      </c>
      <c r="N53" s="7">
        <f>IF($A53="","",IF($H53="Inactive","Not Active",IF($I53="","Check Review Date",IF($I53&gt;TODAY(),"Check Future Date",IF(TODAY()-$I53&gt;'Assumptions'!$H$6,"Review Check","Current")))))</f>
        <v/>
      </c>
    </row>
    <row r="54" ht="20" customHeight="1">
      <c r="A54" s="13" t="n"/>
      <c r="B54" s="13" t="n"/>
      <c r="C54" s="13" t="n"/>
      <c r="D54" s="13" t="n"/>
      <c r="E54" s="13" t="n"/>
      <c r="F54" s="14" t="n"/>
      <c r="G54" s="13" t="n"/>
      <c r="H54" s="13" t="n"/>
      <c r="I54" s="34" t="n"/>
      <c r="J54" s="19">
        <f>IF($A54="","",COUNTIFS(Policies!$B$5:$B$104,$A54,Policies!$E$5:$E$104,"Active"))</f>
        <v/>
      </c>
      <c r="K54" s="19">
        <f>IF($A54="","",COUNTIFS('Insured Items'!$B$5:$B$104,$A54,'Insured Items'!$I$5:$I$104,"Mapped",'Insured Items'!$K$5:$K$104,"Matched",'Insured Items'!$L$5:$L$104,"Matched"))</f>
        <v/>
      </c>
      <c r="L54" s="37">
        <f>IF($A54="","",IF($J54=0,"",SUMIFS(Policies!$H$5:$H$104,Policies!$B$5:$B$104,$A54,Policies!$E$5:$E$104,"Active")))</f>
        <v/>
      </c>
      <c r="M54" s="38">
        <f>IF($A54="","",IFERROR(SUMIFS(Policies!$G$5:$G$104,Policies!$B$5:$B$104,$A54,Policies!$E$5:$E$104,"Active",Policies!$N$5:$N$104,"Next")/COUNTIFS(Policies!$B$5:$B$104,$A54,Policies!$E$5:$E$104,"Active",Policies!$N$5:$N$104,"Next"),""))</f>
        <v/>
      </c>
      <c r="N54" s="9">
        <f>IF($A54="","",IF($H54="Inactive","Not Active",IF($I54="","Check Review Date",IF($I54&gt;TODAY(),"Check Future Date",IF(TODAY()-$I54&gt;'Assumptions'!$H$6,"Review Check","Current")))))</f>
        <v/>
      </c>
    </row>
    <row r="55" ht="20" customHeight="1">
      <c r="A55" s="13" t="n"/>
      <c r="B55" s="13" t="n"/>
      <c r="C55" s="13" t="n"/>
      <c r="D55" s="13" t="n"/>
      <c r="E55" s="13" t="n"/>
      <c r="F55" s="14" t="n"/>
      <c r="G55" s="13" t="n"/>
      <c r="H55" s="13" t="n"/>
      <c r="I55" s="34" t="n"/>
      <c r="J55" s="16">
        <f>IF($A55="","",COUNTIFS(Policies!$B$5:$B$104,$A55,Policies!$E$5:$E$104,"Active"))</f>
        <v/>
      </c>
      <c r="K55" s="16">
        <f>IF($A55="","",COUNTIFS('Insured Items'!$B$5:$B$104,$A55,'Insured Items'!$I$5:$I$104,"Mapped",'Insured Items'!$K$5:$K$104,"Matched",'Insured Items'!$L$5:$L$104,"Matched"))</f>
        <v/>
      </c>
      <c r="L55" s="35">
        <f>IF($A55="","",IF($J55=0,"",SUMIFS(Policies!$H$5:$H$104,Policies!$B$5:$B$104,$A55,Policies!$E$5:$E$104,"Active")))</f>
        <v/>
      </c>
      <c r="M55" s="36">
        <f>IF($A55="","",IFERROR(SUMIFS(Policies!$G$5:$G$104,Policies!$B$5:$B$104,$A55,Policies!$E$5:$E$104,"Active",Policies!$N$5:$N$104,"Next")/COUNTIFS(Policies!$B$5:$B$104,$A55,Policies!$E$5:$E$104,"Active",Policies!$N$5:$N$104,"Next"),""))</f>
        <v/>
      </c>
      <c r="N55" s="7">
        <f>IF($A55="","",IF($H55="Inactive","Not Active",IF($I55="","Check Review Date",IF($I55&gt;TODAY(),"Check Future Date",IF(TODAY()-$I55&gt;'Assumptions'!$H$6,"Review Check","Current")))))</f>
        <v/>
      </c>
    </row>
    <row r="56" ht="20" customHeight="1">
      <c r="A56" s="13" t="n"/>
      <c r="B56" s="13" t="n"/>
      <c r="C56" s="13" t="n"/>
      <c r="D56" s="13" t="n"/>
      <c r="E56" s="13" t="n"/>
      <c r="F56" s="14" t="n"/>
      <c r="G56" s="13" t="n"/>
      <c r="H56" s="13" t="n"/>
      <c r="I56" s="34" t="n"/>
      <c r="J56" s="19">
        <f>IF($A56="","",COUNTIFS(Policies!$B$5:$B$104,$A56,Policies!$E$5:$E$104,"Active"))</f>
        <v/>
      </c>
      <c r="K56" s="19">
        <f>IF($A56="","",COUNTIFS('Insured Items'!$B$5:$B$104,$A56,'Insured Items'!$I$5:$I$104,"Mapped",'Insured Items'!$K$5:$K$104,"Matched",'Insured Items'!$L$5:$L$104,"Matched"))</f>
        <v/>
      </c>
      <c r="L56" s="37">
        <f>IF($A56="","",IF($J56=0,"",SUMIFS(Policies!$H$5:$H$104,Policies!$B$5:$B$104,$A56,Policies!$E$5:$E$104,"Active")))</f>
        <v/>
      </c>
      <c r="M56" s="38">
        <f>IF($A56="","",IFERROR(SUMIFS(Policies!$G$5:$G$104,Policies!$B$5:$B$104,$A56,Policies!$E$5:$E$104,"Active",Policies!$N$5:$N$104,"Next")/COUNTIFS(Policies!$B$5:$B$104,$A56,Policies!$E$5:$E$104,"Active",Policies!$N$5:$N$104,"Next"),""))</f>
        <v/>
      </c>
      <c r="N56" s="9">
        <f>IF($A56="","",IF($H56="Inactive","Not Active",IF($I56="","Check Review Date",IF($I56&gt;TODAY(),"Check Future Date",IF(TODAY()-$I56&gt;'Assumptions'!$H$6,"Review Check","Current")))))</f>
        <v/>
      </c>
    </row>
    <row r="57" ht="20" customHeight="1">
      <c r="A57" s="13" t="n"/>
      <c r="B57" s="13" t="n"/>
      <c r="C57" s="13" t="n"/>
      <c r="D57" s="13" t="n"/>
      <c r="E57" s="13" t="n"/>
      <c r="F57" s="14" t="n"/>
      <c r="G57" s="13" t="n"/>
      <c r="H57" s="13" t="n"/>
      <c r="I57" s="34" t="n"/>
      <c r="J57" s="16">
        <f>IF($A57="","",COUNTIFS(Policies!$B$5:$B$104,$A57,Policies!$E$5:$E$104,"Active"))</f>
        <v/>
      </c>
      <c r="K57" s="16">
        <f>IF($A57="","",COUNTIFS('Insured Items'!$B$5:$B$104,$A57,'Insured Items'!$I$5:$I$104,"Mapped",'Insured Items'!$K$5:$K$104,"Matched",'Insured Items'!$L$5:$L$104,"Matched"))</f>
        <v/>
      </c>
      <c r="L57" s="35">
        <f>IF($A57="","",IF($J57=0,"",SUMIFS(Policies!$H$5:$H$104,Policies!$B$5:$B$104,$A57,Policies!$E$5:$E$104,"Active")))</f>
        <v/>
      </c>
      <c r="M57" s="36">
        <f>IF($A57="","",IFERROR(SUMIFS(Policies!$G$5:$G$104,Policies!$B$5:$B$104,$A57,Policies!$E$5:$E$104,"Active",Policies!$N$5:$N$104,"Next")/COUNTIFS(Policies!$B$5:$B$104,$A57,Policies!$E$5:$E$104,"Active",Policies!$N$5:$N$104,"Next"),""))</f>
        <v/>
      </c>
      <c r="N57" s="7">
        <f>IF($A57="","",IF($H57="Inactive","Not Active",IF($I57="","Check Review Date",IF($I57&gt;TODAY(),"Check Future Date",IF(TODAY()-$I57&gt;'Assumptions'!$H$6,"Review Check","Current")))))</f>
        <v/>
      </c>
    </row>
    <row r="58" ht="20" customHeight="1">
      <c r="A58" s="13" t="n"/>
      <c r="B58" s="13" t="n"/>
      <c r="C58" s="13" t="n"/>
      <c r="D58" s="13" t="n"/>
      <c r="E58" s="13" t="n"/>
      <c r="F58" s="14" t="n"/>
      <c r="G58" s="13" t="n"/>
      <c r="H58" s="13" t="n"/>
      <c r="I58" s="34" t="n"/>
      <c r="J58" s="19">
        <f>IF($A58="","",COUNTIFS(Policies!$B$5:$B$104,$A58,Policies!$E$5:$E$104,"Active"))</f>
        <v/>
      </c>
      <c r="K58" s="19">
        <f>IF($A58="","",COUNTIFS('Insured Items'!$B$5:$B$104,$A58,'Insured Items'!$I$5:$I$104,"Mapped",'Insured Items'!$K$5:$K$104,"Matched",'Insured Items'!$L$5:$L$104,"Matched"))</f>
        <v/>
      </c>
      <c r="L58" s="37">
        <f>IF($A58="","",IF($J58=0,"",SUMIFS(Policies!$H$5:$H$104,Policies!$B$5:$B$104,$A58,Policies!$E$5:$E$104,"Active")))</f>
        <v/>
      </c>
      <c r="M58" s="38">
        <f>IF($A58="","",IFERROR(SUMIFS(Policies!$G$5:$G$104,Policies!$B$5:$B$104,$A58,Policies!$E$5:$E$104,"Active",Policies!$N$5:$N$104,"Next")/COUNTIFS(Policies!$B$5:$B$104,$A58,Policies!$E$5:$E$104,"Active",Policies!$N$5:$N$104,"Next"),""))</f>
        <v/>
      </c>
      <c r="N58" s="9">
        <f>IF($A58="","",IF($H58="Inactive","Not Active",IF($I58="","Check Review Date",IF($I58&gt;TODAY(),"Check Future Date",IF(TODAY()-$I58&gt;'Assumptions'!$H$6,"Review Check","Current")))))</f>
        <v/>
      </c>
    </row>
    <row r="59" ht="20" customHeight="1">
      <c r="A59" s="13" t="n"/>
      <c r="B59" s="13" t="n"/>
      <c r="C59" s="13" t="n"/>
      <c r="D59" s="13" t="n"/>
      <c r="E59" s="13" t="n"/>
      <c r="F59" s="14" t="n"/>
      <c r="G59" s="13" t="n"/>
      <c r="H59" s="13" t="n"/>
      <c r="I59" s="34" t="n"/>
      <c r="J59" s="16">
        <f>IF($A59="","",COUNTIFS(Policies!$B$5:$B$104,$A59,Policies!$E$5:$E$104,"Active"))</f>
        <v/>
      </c>
      <c r="K59" s="16">
        <f>IF($A59="","",COUNTIFS('Insured Items'!$B$5:$B$104,$A59,'Insured Items'!$I$5:$I$104,"Mapped",'Insured Items'!$K$5:$K$104,"Matched",'Insured Items'!$L$5:$L$104,"Matched"))</f>
        <v/>
      </c>
      <c r="L59" s="35">
        <f>IF($A59="","",IF($J59=0,"",SUMIFS(Policies!$H$5:$H$104,Policies!$B$5:$B$104,$A59,Policies!$E$5:$E$104,"Active")))</f>
        <v/>
      </c>
      <c r="M59" s="36">
        <f>IF($A59="","",IFERROR(SUMIFS(Policies!$G$5:$G$104,Policies!$B$5:$B$104,$A59,Policies!$E$5:$E$104,"Active",Policies!$N$5:$N$104,"Next")/COUNTIFS(Policies!$B$5:$B$104,$A59,Policies!$E$5:$E$104,"Active",Policies!$N$5:$N$104,"Next"),""))</f>
        <v/>
      </c>
      <c r="N59" s="7">
        <f>IF($A59="","",IF($H59="Inactive","Not Active",IF($I59="","Check Review Date",IF($I59&gt;TODAY(),"Check Future Date",IF(TODAY()-$I59&gt;'Assumptions'!$H$6,"Review Check","Current")))))</f>
        <v/>
      </c>
    </row>
    <row r="60" ht="20" customHeight="1">
      <c r="A60" s="13" t="n"/>
      <c r="B60" s="13" t="n"/>
      <c r="C60" s="13" t="n"/>
      <c r="D60" s="13" t="n"/>
      <c r="E60" s="13" t="n"/>
      <c r="F60" s="14" t="n"/>
      <c r="G60" s="13" t="n"/>
      <c r="H60" s="13" t="n"/>
      <c r="I60" s="34" t="n"/>
      <c r="J60" s="19">
        <f>IF($A60="","",COUNTIFS(Policies!$B$5:$B$104,$A60,Policies!$E$5:$E$104,"Active"))</f>
        <v/>
      </c>
      <c r="K60" s="19">
        <f>IF($A60="","",COUNTIFS('Insured Items'!$B$5:$B$104,$A60,'Insured Items'!$I$5:$I$104,"Mapped",'Insured Items'!$K$5:$K$104,"Matched",'Insured Items'!$L$5:$L$104,"Matched"))</f>
        <v/>
      </c>
      <c r="L60" s="37">
        <f>IF($A60="","",IF($J60=0,"",SUMIFS(Policies!$H$5:$H$104,Policies!$B$5:$B$104,$A60,Policies!$E$5:$E$104,"Active")))</f>
        <v/>
      </c>
      <c r="M60" s="38">
        <f>IF($A60="","",IFERROR(SUMIFS(Policies!$G$5:$G$104,Policies!$B$5:$B$104,$A60,Policies!$E$5:$E$104,"Active",Policies!$N$5:$N$104,"Next")/COUNTIFS(Policies!$B$5:$B$104,$A60,Policies!$E$5:$E$104,"Active",Policies!$N$5:$N$104,"Next"),""))</f>
        <v/>
      </c>
      <c r="N60" s="9">
        <f>IF($A60="","",IF($H60="Inactive","Not Active",IF($I60="","Check Review Date",IF($I60&gt;TODAY(),"Check Future Date",IF(TODAY()-$I60&gt;'Assumptions'!$H$6,"Review Check","Current")))))</f>
        <v/>
      </c>
    </row>
    <row r="61" ht="20" customHeight="1">
      <c r="A61" s="13" t="n"/>
      <c r="B61" s="13" t="n"/>
      <c r="C61" s="13" t="n"/>
      <c r="D61" s="13" t="n"/>
      <c r="E61" s="13" t="n"/>
      <c r="F61" s="14" t="n"/>
      <c r="G61" s="13" t="n"/>
      <c r="H61" s="13" t="n"/>
      <c r="I61" s="34" t="n"/>
      <c r="J61" s="16">
        <f>IF($A61="","",COUNTIFS(Policies!$B$5:$B$104,$A61,Policies!$E$5:$E$104,"Active"))</f>
        <v/>
      </c>
      <c r="K61" s="16">
        <f>IF($A61="","",COUNTIFS('Insured Items'!$B$5:$B$104,$A61,'Insured Items'!$I$5:$I$104,"Mapped",'Insured Items'!$K$5:$K$104,"Matched",'Insured Items'!$L$5:$L$104,"Matched"))</f>
        <v/>
      </c>
      <c r="L61" s="35">
        <f>IF($A61="","",IF($J61=0,"",SUMIFS(Policies!$H$5:$H$104,Policies!$B$5:$B$104,$A61,Policies!$E$5:$E$104,"Active")))</f>
        <v/>
      </c>
      <c r="M61" s="36">
        <f>IF($A61="","",IFERROR(SUMIFS(Policies!$G$5:$G$104,Policies!$B$5:$B$104,$A61,Policies!$E$5:$E$104,"Active",Policies!$N$5:$N$104,"Next")/COUNTIFS(Policies!$B$5:$B$104,$A61,Policies!$E$5:$E$104,"Active",Policies!$N$5:$N$104,"Next"),""))</f>
        <v/>
      </c>
      <c r="N61" s="7">
        <f>IF($A61="","",IF($H61="Inactive","Not Active",IF($I61="","Check Review Date",IF($I61&gt;TODAY(),"Check Future Date",IF(TODAY()-$I61&gt;'Assumptions'!$H$6,"Review Check","Current")))))</f>
        <v/>
      </c>
    </row>
    <row r="62" ht="20" customHeight="1">
      <c r="A62" s="13" t="n"/>
      <c r="B62" s="13" t="n"/>
      <c r="C62" s="13" t="n"/>
      <c r="D62" s="13" t="n"/>
      <c r="E62" s="13" t="n"/>
      <c r="F62" s="14" t="n"/>
      <c r="G62" s="13" t="n"/>
      <c r="H62" s="13" t="n"/>
      <c r="I62" s="34" t="n"/>
      <c r="J62" s="19">
        <f>IF($A62="","",COUNTIFS(Policies!$B$5:$B$104,$A62,Policies!$E$5:$E$104,"Active"))</f>
        <v/>
      </c>
      <c r="K62" s="19">
        <f>IF($A62="","",COUNTIFS('Insured Items'!$B$5:$B$104,$A62,'Insured Items'!$I$5:$I$104,"Mapped",'Insured Items'!$K$5:$K$104,"Matched",'Insured Items'!$L$5:$L$104,"Matched"))</f>
        <v/>
      </c>
      <c r="L62" s="37">
        <f>IF($A62="","",IF($J62=0,"",SUMIFS(Policies!$H$5:$H$104,Policies!$B$5:$B$104,$A62,Policies!$E$5:$E$104,"Active")))</f>
        <v/>
      </c>
      <c r="M62" s="38">
        <f>IF($A62="","",IFERROR(SUMIFS(Policies!$G$5:$G$104,Policies!$B$5:$B$104,$A62,Policies!$E$5:$E$104,"Active",Policies!$N$5:$N$104,"Next")/COUNTIFS(Policies!$B$5:$B$104,$A62,Policies!$E$5:$E$104,"Active",Policies!$N$5:$N$104,"Next"),""))</f>
        <v/>
      </c>
      <c r="N62" s="9">
        <f>IF($A62="","",IF($H62="Inactive","Not Active",IF($I62="","Check Review Date",IF($I62&gt;TODAY(),"Check Future Date",IF(TODAY()-$I62&gt;'Assumptions'!$H$6,"Review Check","Current")))))</f>
        <v/>
      </c>
    </row>
    <row r="63" ht="20" customHeight="1">
      <c r="A63" s="13" t="n"/>
      <c r="B63" s="13" t="n"/>
      <c r="C63" s="13" t="n"/>
      <c r="D63" s="13" t="n"/>
      <c r="E63" s="13" t="n"/>
      <c r="F63" s="14" t="n"/>
      <c r="G63" s="13" t="n"/>
      <c r="H63" s="13" t="n"/>
      <c r="I63" s="34" t="n"/>
      <c r="J63" s="16">
        <f>IF($A63="","",COUNTIFS(Policies!$B$5:$B$104,$A63,Policies!$E$5:$E$104,"Active"))</f>
        <v/>
      </c>
      <c r="K63" s="16">
        <f>IF($A63="","",COUNTIFS('Insured Items'!$B$5:$B$104,$A63,'Insured Items'!$I$5:$I$104,"Mapped",'Insured Items'!$K$5:$K$104,"Matched",'Insured Items'!$L$5:$L$104,"Matched"))</f>
        <v/>
      </c>
      <c r="L63" s="35">
        <f>IF($A63="","",IF($J63=0,"",SUMIFS(Policies!$H$5:$H$104,Policies!$B$5:$B$104,$A63,Policies!$E$5:$E$104,"Active")))</f>
        <v/>
      </c>
      <c r="M63" s="36">
        <f>IF($A63="","",IFERROR(SUMIFS(Policies!$G$5:$G$104,Policies!$B$5:$B$104,$A63,Policies!$E$5:$E$104,"Active",Policies!$N$5:$N$104,"Next")/COUNTIFS(Policies!$B$5:$B$104,$A63,Policies!$E$5:$E$104,"Active",Policies!$N$5:$N$104,"Next"),""))</f>
        <v/>
      </c>
      <c r="N63" s="7">
        <f>IF($A63="","",IF($H63="Inactive","Not Active",IF($I63="","Check Review Date",IF($I63&gt;TODAY(),"Check Future Date",IF(TODAY()-$I63&gt;'Assumptions'!$H$6,"Review Check","Current")))))</f>
        <v/>
      </c>
    </row>
    <row r="64" ht="20" customHeight="1">
      <c r="A64" s="13" t="n"/>
      <c r="B64" s="13" t="n"/>
      <c r="C64" s="13" t="n"/>
      <c r="D64" s="13" t="n"/>
      <c r="E64" s="13" t="n"/>
      <c r="F64" s="14" t="n"/>
      <c r="G64" s="13" t="n"/>
      <c r="H64" s="13" t="n"/>
      <c r="I64" s="34" t="n"/>
      <c r="J64" s="19">
        <f>IF($A64="","",COUNTIFS(Policies!$B$5:$B$104,$A64,Policies!$E$5:$E$104,"Active"))</f>
        <v/>
      </c>
      <c r="K64" s="19">
        <f>IF($A64="","",COUNTIFS('Insured Items'!$B$5:$B$104,$A64,'Insured Items'!$I$5:$I$104,"Mapped",'Insured Items'!$K$5:$K$104,"Matched",'Insured Items'!$L$5:$L$104,"Matched"))</f>
        <v/>
      </c>
      <c r="L64" s="37">
        <f>IF($A64="","",IF($J64=0,"",SUMIFS(Policies!$H$5:$H$104,Policies!$B$5:$B$104,$A64,Policies!$E$5:$E$104,"Active")))</f>
        <v/>
      </c>
      <c r="M64" s="38">
        <f>IF($A64="","",IFERROR(SUMIFS(Policies!$G$5:$G$104,Policies!$B$5:$B$104,$A64,Policies!$E$5:$E$104,"Active",Policies!$N$5:$N$104,"Next")/COUNTIFS(Policies!$B$5:$B$104,$A64,Policies!$E$5:$E$104,"Active",Policies!$N$5:$N$104,"Next"),""))</f>
        <v/>
      </c>
      <c r="N64" s="9">
        <f>IF($A64="","",IF($H64="Inactive","Not Active",IF($I64="","Check Review Date",IF($I64&gt;TODAY(),"Check Future Date",IF(TODAY()-$I64&gt;'Assumptions'!$H$6,"Review Check","Current")))))</f>
        <v/>
      </c>
    </row>
    <row r="65" ht="20" customHeight="1">
      <c r="A65" s="13" t="n"/>
      <c r="B65" s="13" t="n"/>
      <c r="C65" s="13" t="n"/>
      <c r="D65" s="13" t="n"/>
      <c r="E65" s="13" t="n"/>
      <c r="F65" s="14" t="n"/>
      <c r="G65" s="13" t="n"/>
      <c r="H65" s="13" t="n"/>
      <c r="I65" s="34" t="n"/>
      <c r="J65" s="16">
        <f>IF($A65="","",COUNTIFS(Policies!$B$5:$B$104,$A65,Policies!$E$5:$E$104,"Active"))</f>
        <v/>
      </c>
      <c r="K65" s="16">
        <f>IF($A65="","",COUNTIFS('Insured Items'!$B$5:$B$104,$A65,'Insured Items'!$I$5:$I$104,"Mapped",'Insured Items'!$K$5:$K$104,"Matched",'Insured Items'!$L$5:$L$104,"Matched"))</f>
        <v/>
      </c>
      <c r="L65" s="35">
        <f>IF($A65="","",IF($J65=0,"",SUMIFS(Policies!$H$5:$H$104,Policies!$B$5:$B$104,$A65,Policies!$E$5:$E$104,"Active")))</f>
        <v/>
      </c>
      <c r="M65" s="36">
        <f>IF($A65="","",IFERROR(SUMIFS(Policies!$G$5:$G$104,Policies!$B$5:$B$104,$A65,Policies!$E$5:$E$104,"Active",Policies!$N$5:$N$104,"Next")/COUNTIFS(Policies!$B$5:$B$104,$A65,Policies!$E$5:$E$104,"Active",Policies!$N$5:$N$104,"Next"),""))</f>
        <v/>
      </c>
      <c r="N65" s="7">
        <f>IF($A65="","",IF($H65="Inactive","Not Active",IF($I65="","Check Review Date",IF($I65&gt;TODAY(),"Check Future Date",IF(TODAY()-$I65&gt;'Assumptions'!$H$6,"Review Check","Current")))))</f>
        <v/>
      </c>
    </row>
    <row r="66" ht="20" customHeight="1">
      <c r="A66" s="13" t="n"/>
      <c r="B66" s="13" t="n"/>
      <c r="C66" s="13" t="n"/>
      <c r="D66" s="13" t="n"/>
      <c r="E66" s="13" t="n"/>
      <c r="F66" s="14" t="n"/>
      <c r="G66" s="13" t="n"/>
      <c r="H66" s="13" t="n"/>
      <c r="I66" s="34" t="n"/>
      <c r="J66" s="19">
        <f>IF($A66="","",COUNTIFS(Policies!$B$5:$B$104,$A66,Policies!$E$5:$E$104,"Active"))</f>
        <v/>
      </c>
      <c r="K66" s="19">
        <f>IF($A66="","",COUNTIFS('Insured Items'!$B$5:$B$104,$A66,'Insured Items'!$I$5:$I$104,"Mapped",'Insured Items'!$K$5:$K$104,"Matched",'Insured Items'!$L$5:$L$104,"Matched"))</f>
        <v/>
      </c>
      <c r="L66" s="37">
        <f>IF($A66="","",IF($J66=0,"",SUMIFS(Policies!$H$5:$H$104,Policies!$B$5:$B$104,$A66,Policies!$E$5:$E$104,"Active")))</f>
        <v/>
      </c>
      <c r="M66" s="38">
        <f>IF($A66="","",IFERROR(SUMIFS(Policies!$G$5:$G$104,Policies!$B$5:$B$104,$A66,Policies!$E$5:$E$104,"Active",Policies!$N$5:$N$104,"Next")/COUNTIFS(Policies!$B$5:$B$104,$A66,Policies!$E$5:$E$104,"Active",Policies!$N$5:$N$104,"Next"),""))</f>
        <v/>
      </c>
      <c r="N66" s="9">
        <f>IF($A66="","",IF($H66="Inactive","Not Active",IF($I66="","Check Review Date",IF($I66&gt;TODAY(),"Check Future Date",IF(TODAY()-$I66&gt;'Assumptions'!$H$6,"Review Check","Current")))))</f>
        <v/>
      </c>
    </row>
    <row r="67" ht="20" customHeight="1">
      <c r="A67" s="13" t="n"/>
      <c r="B67" s="13" t="n"/>
      <c r="C67" s="13" t="n"/>
      <c r="D67" s="13" t="n"/>
      <c r="E67" s="13" t="n"/>
      <c r="F67" s="14" t="n"/>
      <c r="G67" s="13" t="n"/>
      <c r="H67" s="13" t="n"/>
      <c r="I67" s="34" t="n"/>
      <c r="J67" s="16">
        <f>IF($A67="","",COUNTIFS(Policies!$B$5:$B$104,$A67,Policies!$E$5:$E$104,"Active"))</f>
        <v/>
      </c>
      <c r="K67" s="16">
        <f>IF($A67="","",COUNTIFS('Insured Items'!$B$5:$B$104,$A67,'Insured Items'!$I$5:$I$104,"Mapped",'Insured Items'!$K$5:$K$104,"Matched",'Insured Items'!$L$5:$L$104,"Matched"))</f>
        <v/>
      </c>
      <c r="L67" s="35">
        <f>IF($A67="","",IF($J67=0,"",SUMIFS(Policies!$H$5:$H$104,Policies!$B$5:$B$104,$A67,Policies!$E$5:$E$104,"Active")))</f>
        <v/>
      </c>
      <c r="M67" s="36">
        <f>IF($A67="","",IFERROR(SUMIFS(Policies!$G$5:$G$104,Policies!$B$5:$B$104,$A67,Policies!$E$5:$E$104,"Active",Policies!$N$5:$N$104,"Next")/COUNTIFS(Policies!$B$5:$B$104,$A67,Policies!$E$5:$E$104,"Active",Policies!$N$5:$N$104,"Next"),""))</f>
        <v/>
      </c>
      <c r="N67" s="7">
        <f>IF($A67="","",IF($H67="Inactive","Not Active",IF($I67="","Check Review Date",IF($I67&gt;TODAY(),"Check Future Date",IF(TODAY()-$I67&gt;'Assumptions'!$H$6,"Review Check","Current")))))</f>
        <v/>
      </c>
    </row>
    <row r="68" ht="20" customHeight="1">
      <c r="A68" s="13" t="n"/>
      <c r="B68" s="13" t="n"/>
      <c r="C68" s="13" t="n"/>
      <c r="D68" s="13" t="n"/>
      <c r="E68" s="13" t="n"/>
      <c r="F68" s="14" t="n"/>
      <c r="G68" s="13" t="n"/>
      <c r="H68" s="13" t="n"/>
      <c r="I68" s="34" t="n"/>
      <c r="J68" s="19">
        <f>IF($A68="","",COUNTIFS(Policies!$B$5:$B$104,$A68,Policies!$E$5:$E$104,"Active"))</f>
        <v/>
      </c>
      <c r="K68" s="19">
        <f>IF($A68="","",COUNTIFS('Insured Items'!$B$5:$B$104,$A68,'Insured Items'!$I$5:$I$104,"Mapped",'Insured Items'!$K$5:$K$104,"Matched",'Insured Items'!$L$5:$L$104,"Matched"))</f>
        <v/>
      </c>
      <c r="L68" s="37">
        <f>IF($A68="","",IF($J68=0,"",SUMIFS(Policies!$H$5:$H$104,Policies!$B$5:$B$104,$A68,Policies!$E$5:$E$104,"Active")))</f>
        <v/>
      </c>
      <c r="M68" s="38">
        <f>IF($A68="","",IFERROR(SUMIFS(Policies!$G$5:$G$104,Policies!$B$5:$B$104,$A68,Policies!$E$5:$E$104,"Active",Policies!$N$5:$N$104,"Next")/COUNTIFS(Policies!$B$5:$B$104,$A68,Policies!$E$5:$E$104,"Active",Policies!$N$5:$N$104,"Next"),""))</f>
        <v/>
      </c>
      <c r="N68" s="9">
        <f>IF($A68="","",IF($H68="Inactive","Not Active",IF($I68="","Check Review Date",IF($I68&gt;TODAY(),"Check Future Date",IF(TODAY()-$I68&gt;'Assumptions'!$H$6,"Review Check","Current")))))</f>
        <v/>
      </c>
    </row>
    <row r="69" ht="20" customHeight="1">
      <c r="A69" s="13" t="n"/>
      <c r="B69" s="13" t="n"/>
      <c r="C69" s="13" t="n"/>
      <c r="D69" s="13" t="n"/>
      <c r="E69" s="13" t="n"/>
      <c r="F69" s="14" t="n"/>
      <c r="G69" s="13" t="n"/>
      <c r="H69" s="13" t="n"/>
      <c r="I69" s="34" t="n"/>
      <c r="J69" s="16">
        <f>IF($A69="","",COUNTIFS(Policies!$B$5:$B$104,$A69,Policies!$E$5:$E$104,"Active"))</f>
        <v/>
      </c>
      <c r="K69" s="16">
        <f>IF($A69="","",COUNTIFS('Insured Items'!$B$5:$B$104,$A69,'Insured Items'!$I$5:$I$104,"Mapped",'Insured Items'!$K$5:$K$104,"Matched",'Insured Items'!$L$5:$L$104,"Matched"))</f>
        <v/>
      </c>
      <c r="L69" s="35">
        <f>IF($A69="","",IF($J69=0,"",SUMIFS(Policies!$H$5:$H$104,Policies!$B$5:$B$104,$A69,Policies!$E$5:$E$104,"Active")))</f>
        <v/>
      </c>
      <c r="M69" s="36">
        <f>IF($A69="","",IFERROR(SUMIFS(Policies!$G$5:$G$104,Policies!$B$5:$B$104,$A69,Policies!$E$5:$E$104,"Active",Policies!$N$5:$N$104,"Next")/COUNTIFS(Policies!$B$5:$B$104,$A69,Policies!$E$5:$E$104,"Active",Policies!$N$5:$N$104,"Next"),""))</f>
        <v/>
      </c>
      <c r="N69" s="7">
        <f>IF($A69="","",IF($H69="Inactive","Not Active",IF($I69="","Check Review Date",IF($I69&gt;TODAY(),"Check Future Date",IF(TODAY()-$I69&gt;'Assumptions'!$H$6,"Review Check","Current")))))</f>
        <v/>
      </c>
    </row>
    <row r="70" ht="20" customHeight="1">
      <c r="A70" s="13" t="n"/>
      <c r="B70" s="13" t="n"/>
      <c r="C70" s="13" t="n"/>
      <c r="D70" s="13" t="n"/>
      <c r="E70" s="13" t="n"/>
      <c r="F70" s="14" t="n"/>
      <c r="G70" s="13" t="n"/>
      <c r="H70" s="13" t="n"/>
      <c r="I70" s="34" t="n"/>
      <c r="J70" s="19">
        <f>IF($A70="","",COUNTIFS(Policies!$B$5:$B$104,$A70,Policies!$E$5:$E$104,"Active"))</f>
        <v/>
      </c>
      <c r="K70" s="19">
        <f>IF($A70="","",COUNTIFS('Insured Items'!$B$5:$B$104,$A70,'Insured Items'!$I$5:$I$104,"Mapped",'Insured Items'!$K$5:$K$104,"Matched",'Insured Items'!$L$5:$L$104,"Matched"))</f>
        <v/>
      </c>
      <c r="L70" s="37">
        <f>IF($A70="","",IF($J70=0,"",SUMIFS(Policies!$H$5:$H$104,Policies!$B$5:$B$104,$A70,Policies!$E$5:$E$104,"Active")))</f>
        <v/>
      </c>
      <c r="M70" s="38">
        <f>IF($A70="","",IFERROR(SUMIFS(Policies!$G$5:$G$104,Policies!$B$5:$B$104,$A70,Policies!$E$5:$E$104,"Active",Policies!$N$5:$N$104,"Next")/COUNTIFS(Policies!$B$5:$B$104,$A70,Policies!$E$5:$E$104,"Active",Policies!$N$5:$N$104,"Next"),""))</f>
        <v/>
      </c>
      <c r="N70" s="9">
        <f>IF($A70="","",IF($H70="Inactive","Not Active",IF($I70="","Check Review Date",IF($I70&gt;TODAY(),"Check Future Date",IF(TODAY()-$I70&gt;'Assumptions'!$H$6,"Review Check","Current")))))</f>
        <v/>
      </c>
    </row>
    <row r="71" ht="20" customHeight="1">
      <c r="A71" s="13" t="n"/>
      <c r="B71" s="13" t="n"/>
      <c r="C71" s="13" t="n"/>
      <c r="D71" s="13" t="n"/>
      <c r="E71" s="13" t="n"/>
      <c r="F71" s="14" t="n"/>
      <c r="G71" s="13" t="n"/>
      <c r="H71" s="13" t="n"/>
      <c r="I71" s="34" t="n"/>
      <c r="J71" s="16">
        <f>IF($A71="","",COUNTIFS(Policies!$B$5:$B$104,$A71,Policies!$E$5:$E$104,"Active"))</f>
        <v/>
      </c>
      <c r="K71" s="16">
        <f>IF($A71="","",COUNTIFS('Insured Items'!$B$5:$B$104,$A71,'Insured Items'!$I$5:$I$104,"Mapped",'Insured Items'!$K$5:$K$104,"Matched",'Insured Items'!$L$5:$L$104,"Matched"))</f>
        <v/>
      </c>
      <c r="L71" s="35">
        <f>IF($A71="","",IF($J71=0,"",SUMIFS(Policies!$H$5:$H$104,Policies!$B$5:$B$104,$A71,Policies!$E$5:$E$104,"Active")))</f>
        <v/>
      </c>
      <c r="M71" s="36">
        <f>IF($A71="","",IFERROR(SUMIFS(Policies!$G$5:$G$104,Policies!$B$5:$B$104,$A71,Policies!$E$5:$E$104,"Active",Policies!$N$5:$N$104,"Next")/COUNTIFS(Policies!$B$5:$B$104,$A71,Policies!$E$5:$E$104,"Active",Policies!$N$5:$N$104,"Next"),""))</f>
        <v/>
      </c>
      <c r="N71" s="7">
        <f>IF($A71="","",IF($H71="Inactive","Not Active",IF($I71="","Check Review Date",IF($I71&gt;TODAY(),"Check Future Date",IF(TODAY()-$I71&gt;'Assumptions'!$H$6,"Review Check","Current")))))</f>
        <v/>
      </c>
    </row>
    <row r="72" ht="20" customHeight="1">
      <c r="A72" s="13" t="n"/>
      <c r="B72" s="13" t="n"/>
      <c r="C72" s="13" t="n"/>
      <c r="D72" s="13" t="n"/>
      <c r="E72" s="13" t="n"/>
      <c r="F72" s="14" t="n"/>
      <c r="G72" s="13" t="n"/>
      <c r="H72" s="13" t="n"/>
      <c r="I72" s="34" t="n"/>
      <c r="J72" s="19">
        <f>IF($A72="","",COUNTIFS(Policies!$B$5:$B$104,$A72,Policies!$E$5:$E$104,"Active"))</f>
        <v/>
      </c>
      <c r="K72" s="19">
        <f>IF($A72="","",COUNTIFS('Insured Items'!$B$5:$B$104,$A72,'Insured Items'!$I$5:$I$104,"Mapped",'Insured Items'!$K$5:$K$104,"Matched",'Insured Items'!$L$5:$L$104,"Matched"))</f>
        <v/>
      </c>
      <c r="L72" s="37">
        <f>IF($A72="","",IF($J72=0,"",SUMIFS(Policies!$H$5:$H$104,Policies!$B$5:$B$104,$A72,Policies!$E$5:$E$104,"Active")))</f>
        <v/>
      </c>
      <c r="M72" s="38">
        <f>IF($A72="","",IFERROR(SUMIFS(Policies!$G$5:$G$104,Policies!$B$5:$B$104,$A72,Policies!$E$5:$E$104,"Active",Policies!$N$5:$N$104,"Next")/COUNTIFS(Policies!$B$5:$B$104,$A72,Policies!$E$5:$E$104,"Active",Policies!$N$5:$N$104,"Next"),""))</f>
        <v/>
      </c>
      <c r="N72" s="9">
        <f>IF($A72="","",IF($H72="Inactive","Not Active",IF($I72="","Check Review Date",IF($I72&gt;TODAY(),"Check Future Date",IF(TODAY()-$I72&gt;'Assumptions'!$H$6,"Review Check","Current")))))</f>
        <v/>
      </c>
    </row>
    <row r="73" ht="20" customHeight="1">
      <c r="A73" s="13" t="n"/>
      <c r="B73" s="13" t="n"/>
      <c r="C73" s="13" t="n"/>
      <c r="D73" s="13" t="n"/>
      <c r="E73" s="13" t="n"/>
      <c r="F73" s="14" t="n"/>
      <c r="G73" s="13" t="n"/>
      <c r="H73" s="13" t="n"/>
      <c r="I73" s="34" t="n"/>
      <c r="J73" s="16">
        <f>IF($A73="","",COUNTIFS(Policies!$B$5:$B$104,$A73,Policies!$E$5:$E$104,"Active"))</f>
        <v/>
      </c>
      <c r="K73" s="16">
        <f>IF($A73="","",COUNTIFS('Insured Items'!$B$5:$B$104,$A73,'Insured Items'!$I$5:$I$104,"Mapped",'Insured Items'!$K$5:$K$104,"Matched",'Insured Items'!$L$5:$L$104,"Matched"))</f>
        <v/>
      </c>
      <c r="L73" s="35">
        <f>IF($A73="","",IF($J73=0,"",SUMIFS(Policies!$H$5:$H$104,Policies!$B$5:$B$104,$A73,Policies!$E$5:$E$104,"Active")))</f>
        <v/>
      </c>
      <c r="M73" s="36">
        <f>IF($A73="","",IFERROR(SUMIFS(Policies!$G$5:$G$104,Policies!$B$5:$B$104,$A73,Policies!$E$5:$E$104,"Active",Policies!$N$5:$N$104,"Next")/COUNTIFS(Policies!$B$5:$B$104,$A73,Policies!$E$5:$E$104,"Active",Policies!$N$5:$N$104,"Next"),""))</f>
        <v/>
      </c>
      <c r="N73" s="7">
        <f>IF($A73="","",IF($H73="Inactive","Not Active",IF($I73="","Check Review Date",IF($I73&gt;TODAY(),"Check Future Date",IF(TODAY()-$I73&gt;'Assumptions'!$H$6,"Review Check","Current")))))</f>
        <v/>
      </c>
    </row>
    <row r="74" ht="20" customHeight="1">
      <c r="A74" s="13" t="n"/>
      <c r="B74" s="13" t="n"/>
      <c r="C74" s="13" t="n"/>
      <c r="D74" s="13" t="n"/>
      <c r="E74" s="13" t="n"/>
      <c r="F74" s="14" t="n"/>
      <c r="G74" s="13" t="n"/>
      <c r="H74" s="13" t="n"/>
      <c r="I74" s="34" t="n"/>
      <c r="J74" s="19">
        <f>IF($A74="","",COUNTIFS(Policies!$B$5:$B$104,$A74,Policies!$E$5:$E$104,"Active"))</f>
        <v/>
      </c>
      <c r="K74" s="19">
        <f>IF($A74="","",COUNTIFS('Insured Items'!$B$5:$B$104,$A74,'Insured Items'!$I$5:$I$104,"Mapped",'Insured Items'!$K$5:$K$104,"Matched",'Insured Items'!$L$5:$L$104,"Matched"))</f>
        <v/>
      </c>
      <c r="L74" s="37">
        <f>IF($A74="","",IF($J74=0,"",SUMIFS(Policies!$H$5:$H$104,Policies!$B$5:$B$104,$A74,Policies!$E$5:$E$104,"Active")))</f>
        <v/>
      </c>
      <c r="M74" s="38">
        <f>IF($A74="","",IFERROR(SUMIFS(Policies!$G$5:$G$104,Policies!$B$5:$B$104,$A74,Policies!$E$5:$E$104,"Active",Policies!$N$5:$N$104,"Next")/COUNTIFS(Policies!$B$5:$B$104,$A74,Policies!$E$5:$E$104,"Active",Policies!$N$5:$N$104,"Next"),""))</f>
        <v/>
      </c>
      <c r="N74" s="9">
        <f>IF($A74="","",IF($H74="Inactive","Not Active",IF($I74="","Check Review Date",IF($I74&gt;TODAY(),"Check Future Date",IF(TODAY()-$I74&gt;'Assumptions'!$H$6,"Review Check","Current")))))</f>
        <v/>
      </c>
    </row>
    <row r="75" ht="20" customHeight="1">
      <c r="A75" s="13" t="n"/>
      <c r="B75" s="13" t="n"/>
      <c r="C75" s="13" t="n"/>
      <c r="D75" s="13" t="n"/>
      <c r="E75" s="13" t="n"/>
      <c r="F75" s="14" t="n"/>
      <c r="G75" s="13" t="n"/>
      <c r="H75" s="13" t="n"/>
      <c r="I75" s="34" t="n"/>
      <c r="J75" s="16">
        <f>IF($A75="","",COUNTIFS(Policies!$B$5:$B$104,$A75,Policies!$E$5:$E$104,"Active"))</f>
        <v/>
      </c>
      <c r="K75" s="16">
        <f>IF($A75="","",COUNTIFS('Insured Items'!$B$5:$B$104,$A75,'Insured Items'!$I$5:$I$104,"Mapped",'Insured Items'!$K$5:$K$104,"Matched",'Insured Items'!$L$5:$L$104,"Matched"))</f>
        <v/>
      </c>
      <c r="L75" s="35">
        <f>IF($A75="","",IF($J75=0,"",SUMIFS(Policies!$H$5:$H$104,Policies!$B$5:$B$104,$A75,Policies!$E$5:$E$104,"Active")))</f>
        <v/>
      </c>
      <c r="M75" s="36">
        <f>IF($A75="","",IFERROR(SUMIFS(Policies!$G$5:$G$104,Policies!$B$5:$B$104,$A75,Policies!$E$5:$E$104,"Active",Policies!$N$5:$N$104,"Next")/COUNTIFS(Policies!$B$5:$B$104,$A75,Policies!$E$5:$E$104,"Active",Policies!$N$5:$N$104,"Next"),""))</f>
        <v/>
      </c>
      <c r="N75" s="7">
        <f>IF($A75="","",IF($H75="Inactive","Not Active",IF($I75="","Check Review Date",IF($I75&gt;TODAY(),"Check Future Date",IF(TODAY()-$I75&gt;'Assumptions'!$H$6,"Review Check","Current")))))</f>
        <v/>
      </c>
    </row>
    <row r="76" ht="20" customHeight="1">
      <c r="A76" s="13" t="n"/>
      <c r="B76" s="13" t="n"/>
      <c r="C76" s="13" t="n"/>
      <c r="D76" s="13" t="n"/>
      <c r="E76" s="13" t="n"/>
      <c r="F76" s="14" t="n"/>
      <c r="G76" s="13" t="n"/>
      <c r="H76" s="13" t="n"/>
      <c r="I76" s="34" t="n"/>
      <c r="J76" s="19">
        <f>IF($A76="","",COUNTIFS(Policies!$B$5:$B$104,$A76,Policies!$E$5:$E$104,"Active"))</f>
        <v/>
      </c>
      <c r="K76" s="19">
        <f>IF($A76="","",COUNTIFS('Insured Items'!$B$5:$B$104,$A76,'Insured Items'!$I$5:$I$104,"Mapped",'Insured Items'!$K$5:$K$104,"Matched",'Insured Items'!$L$5:$L$104,"Matched"))</f>
        <v/>
      </c>
      <c r="L76" s="37">
        <f>IF($A76="","",IF($J76=0,"",SUMIFS(Policies!$H$5:$H$104,Policies!$B$5:$B$104,$A76,Policies!$E$5:$E$104,"Active")))</f>
        <v/>
      </c>
      <c r="M76" s="38">
        <f>IF($A76="","",IFERROR(SUMIFS(Policies!$G$5:$G$104,Policies!$B$5:$B$104,$A76,Policies!$E$5:$E$104,"Active",Policies!$N$5:$N$104,"Next")/COUNTIFS(Policies!$B$5:$B$104,$A76,Policies!$E$5:$E$104,"Active",Policies!$N$5:$N$104,"Next"),""))</f>
        <v/>
      </c>
      <c r="N76" s="9">
        <f>IF($A76="","",IF($H76="Inactive","Not Active",IF($I76="","Check Review Date",IF($I76&gt;TODAY(),"Check Future Date",IF(TODAY()-$I76&gt;'Assumptions'!$H$6,"Review Check","Current")))))</f>
        <v/>
      </c>
    </row>
    <row r="77" ht="20" customHeight="1">
      <c r="A77" s="13" t="n"/>
      <c r="B77" s="13" t="n"/>
      <c r="C77" s="13" t="n"/>
      <c r="D77" s="13" t="n"/>
      <c r="E77" s="13" t="n"/>
      <c r="F77" s="14" t="n"/>
      <c r="G77" s="13" t="n"/>
      <c r="H77" s="13" t="n"/>
      <c r="I77" s="34" t="n"/>
      <c r="J77" s="16">
        <f>IF($A77="","",COUNTIFS(Policies!$B$5:$B$104,$A77,Policies!$E$5:$E$104,"Active"))</f>
        <v/>
      </c>
      <c r="K77" s="16">
        <f>IF($A77="","",COUNTIFS('Insured Items'!$B$5:$B$104,$A77,'Insured Items'!$I$5:$I$104,"Mapped",'Insured Items'!$K$5:$K$104,"Matched",'Insured Items'!$L$5:$L$104,"Matched"))</f>
        <v/>
      </c>
      <c r="L77" s="35">
        <f>IF($A77="","",IF($J77=0,"",SUMIFS(Policies!$H$5:$H$104,Policies!$B$5:$B$104,$A77,Policies!$E$5:$E$104,"Active")))</f>
        <v/>
      </c>
      <c r="M77" s="36">
        <f>IF($A77="","",IFERROR(SUMIFS(Policies!$G$5:$G$104,Policies!$B$5:$B$104,$A77,Policies!$E$5:$E$104,"Active",Policies!$N$5:$N$104,"Next")/COUNTIFS(Policies!$B$5:$B$104,$A77,Policies!$E$5:$E$104,"Active",Policies!$N$5:$N$104,"Next"),""))</f>
        <v/>
      </c>
      <c r="N77" s="7">
        <f>IF($A77="","",IF($H77="Inactive","Not Active",IF($I77="","Check Review Date",IF($I77&gt;TODAY(),"Check Future Date",IF(TODAY()-$I77&gt;'Assumptions'!$H$6,"Review Check","Current")))))</f>
        <v/>
      </c>
    </row>
    <row r="78" ht="20" customHeight="1">
      <c r="A78" s="13" t="n"/>
      <c r="B78" s="13" t="n"/>
      <c r="C78" s="13" t="n"/>
      <c r="D78" s="13" t="n"/>
      <c r="E78" s="13" t="n"/>
      <c r="F78" s="14" t="n"/>
      <c r="G78" s="13" t="n"/>
      <c r="H78" s="13" t="n"/>
      <c r="I78" s="34" t="n"/>
      <c r="J78" s="19">
        <f>IF($A78="","",COUNTIFS(Policies!$B$5:$B$104,$A78,Policies!$E$5:$E$104,"Active"))</f>
        <v/>
      </c>
      <c r="K78" s="19">
        <f>IF($A78="","",COUNTIFS('Insured Items'!$B$5:$B$104,$A78,'Insured Items'!$I$5:$I$104,"Mapped",'Insured Items'!$K$5:$K$104,"Matched",'Insured Items'!$L$5:$L$104,"Matched"))</f>
        <v/>
      </c>
      <c r="L78" s="37">
        <f>IF($A78="","",IF($J78=0,"",SUMIFS(Policies!$H$5:$H$104,Policies!$B$5:$B$104,$A78,Policies!$E$5:$E$104,"Active")))</f>
        <v/>
      </c>
      <c r="M78" s="38">
        <f>IF($A78="","",IFERROR(SUMIFS(Policies!$G$5:$G$104,Policies!$B$5:$B$104,$A78,Policies!$E$5:$E$104,"Active",Policies!$N$5:$N$104,"Next")/COUNTIFS(Policies!$B$5:$B$104,$A78,Policies!$E$5:$E$104,"Active",Policies!$N$5:$N$104,"Next"),""))</f>
        <v/>
      </c>
      <c r="N78" s="9">
        <f>IF($A78="","",IF($H78="Inactive","Not Active",IF($I78="","Check Review Date",IF($I78&gt;TODAY(),"Check Future Date",IF(TODAY()-$I78&gt;'Assumptions'!$H$6,"Review Check","Current")))))</f>
        <v/>
      </c>
    </row>
    <row r="79" ht="20" customHeight="1">
      <c r="A79" s="13" t="n"/>
      <c r="B79" s="13" t="n"/>
      <c r="C79" s="13" t="n"/>
      <c r="D79" s="13" t="n"/>
      <c r="E79" s="13" t="n"/>
      <c r="F79" s="14" t="n"/>
      <c r="G79" s="13" t="n"/>
      <c r="H79" s="13" t="n"/>
      <c r="I79" s="34" t="n"/>
      <c r="J79" s="16">
        <f>IF($A79="","",COUNTIFS(Policies!$B$5:$B$104,$A79,Policies!$E$5:$E$104,"Active"))</f>
        <v/>
      </c>
      <c r="K79" s="16">
        <f>IF($A79="","",COUNTIFS('Insured Items'!$B$5:$B$104,$A79,'Insured Items'!$I$5:$I$104,"Mapped",'Insured Items'!$K$5:$K$104,"Matched",'Insured Items'!$L$5:$L$104,"Matched"))</f>
        <v/>
      </c>
      <c r="L79" s="35">
        <f>IF($A79="","",IF($J79=0,"",SUMIFS(Policies!$H$5:$H$104,Policies!$B$5:$B$104,$A79,Policies!$E$5:$E$104,"Active")))</f>
        <v/>
      </c>
      <c r="M79" s="36">
        <f>IF($A79="","",IFERROR(SUMIFS(Policies!$G$5:$G$104,Policies!$B$5:$B$104,$A79,Policies!$E$5:$E$104,"Active",Policies!$N$5:$N$104,"Next")/COUNTIFS(Policies!$B$5:$B$104,$A79,Policies!$E$5:$E$104,"Active",Policies!$N$5:$N$104,"Next"),""))</f>
        <v/>
      </c>
      <c r="N79" s="7">
        <f>IF($A79="","",IF($H79="Inactive","Not Active",IF($I79="","Check Review Date",IF($I79&gt;TODAY(),"Check Future Date",IF(TODAY()-$I79&gt;'Assumptions'!$H$6,"Review Check","Current")))))</f>
        <v/>
      </c>
    </row>
    <row r="80" ht="20" customHeight="1">
      <c r="A80" s="13" t="n"/>
      <c r="B80" s="13" t="n"/>
      <c r="C80" s="13" t="n"/>
      <c r="D80" s="13" t="n"/>
      <c r="E80" s="13" t="n"/>
      <c r="F80" s="14" t="n"/>
      <c r="G80" s="13" t="n"/>
      <c r="H80" s="13" t="n"/>
      <c r="I80" s="34" t="n"/>
      <c r="J80" s="19">
        <f>IF($A80="","",COUNTIFS(Policies!$B$5:$B$104,$A80,Policies!$E$5:$E$104,"Active"))</f>
        <v/>
      </c>
      <c r="K80" s="19">
        <f>IF($A80="","",COUNTIFS('Insured Items'!$B$5:$B$104,$A80,'Insured Items'!$I$5:$I$104,"Mapped",'Insured Items'!$K$5:$K$104,"Matched",'Insured Items'!$L$5:$L$104,"Matched"))</f>
        <v/>
      </c>
      <c r="L80" s="37">
        <f>IF($A80="","",IF($J80=0,"",SUMIFS(Policies!$H$5:$H$104,Policies!$B$5:$B$104,$A80,Policies!$E$5:$E$104,"Active")))</f>
        <v/>
      </c>
      <c r="M80" s="38">
        <f>IF($A80="","",IFERROR(SUMIFS(Policies!$G$5:$G$104,Policies!$B$5:$B$104,$A80,Policies!$E$5:$E$104,"Active",Policies!$N$5:$N$104,"Next")/COUNTIFS(Policies!$B$5:$B$104,$A80,Policies!$E$5:$E$104,"Active",Policies!$N$5:$N$104,"Next"),""))</f>
        <v/>
      </c>
      <c r="N80" s="9">
        <f>IF($A80="","",IF($H80="Inactive","Not Active",IF($I80="","Check Review Date",IF($I80&gt;TODAY(),"Check Future Date",IF(TODAY()-$I80&gt;'Assumptions'!$H$6,"Review Check","Current")))))</f>
        <v/>
      </c>
    </row>
    <row r="81" ht="20" customHeight="1">
      <c r="A81" s="13" t="n"/>
      <c r="B81" s="13" t="n"/>
      <c r="C81" s="13" t="n"/>
      <c r="D81" s="13" t="n"/>
      <c r="E81" s="13" t="n"/>
      <c r="F81" s="14" t="n"/>
      <c r="G81" s="13" t="n"/>
      <c r="H81" s="13" t="n"/>
      <c r="I81" s="34" t="n"/>
      <c r="J81" s="16">
        <f>IF($A81="","",COUNTIFS(Policies!$B$5:$B$104,$A81,Policies!$E$5:$E$104,"Active"))</f>
        <v/>
      </c>
      <c r="K81" s="16">
        <f>IF($A81="","",COUNTIFS('Insured Items'!$B$5:$B$104,$A81,'Insured Items'!$I$5:$I$104,"Mapped",'Insured Items'!$K$5:$K$104,"Matched",'Insured Items'!$L$5:$L$104,"Matched"))</f>
        <v/>
      </c>
      <c r="L81" s="35">
        <f>IF($A81="","",IF($J81=0,"",SUMIFS(Policies!$H$5:$H$104,Policies!$B$5:$B$104,$A81,Policies!$E$5:$E$104,"Active")))</f>
        <v/>
      </c>
      <c r="M81" s="36">
        <f>IF($A81="","",IFERROR(SUMIFS(Policies!$G$5:$G$104,Policies!$B$5:$B$104,$A81,Policies!$E$5:$E$104,"Active",Policies!$N$5:$N$104,"Next")/COUNTIFS(Policies!$B$5:$B$104,$A81,Policies!$E$5:$E$104,"Active",Policies!$N$5:$N$104,"Next"),""))</f>
        <v/>
      </c>
      <c r="N81" s="7">
        <f>IF($A81="","",IF($H81="Inactive","Not Active",IF($I81="","Check Review Date",IF($I81&gt;TODAY(),"Check Future Date",IF(TODAY()-$I81&gt;'Assumptions'!$H$6,"Review Check","Current")))))</f>
        <v/>
      </c>
    </row>
    <row r="82" ht="20" customHeight="1">
      <c r="A82" s="13" t="n"/>
      <c r="B82" s="13" t="n"/>
      <c r="C82" s="13" t="n"/>
      <c r="D82" s="13" t="n"/>
      <c r="E82" s="13" t="n"/>
      <c r="F82" s="14" t="n"/>
      <c r="G82" s="13" t="n"/>
      <c r="H82" s="13" t="n"/>
      <c r="I82" s="34" t="n"/>
      <c r="J82" s="19">
        <f>IF($A82="","",COUNTIFS(Policies!$B$5:$B$104,$A82,Policies!$E$5:$E$104,"Active"))</f>
        <v/>
      </c>
      <c r="K82" s="19">
        <f>IF($A82="","",COUNTIFS('Insured Items'!$B$5:$B$104,$A82,'Insured Items'!$I$5:$I$104,"Mapped",'Insured Items'!$K$5:$K$104,"Matched",'Insured Items'!$L$5:$L$104,"Matched"))</f>
        <v/>
      </c>
      <c r="L82" s="37">
        <f>IF($A82="","",IF($J82=0,"",SUMIFS(Policies!$H$5:$H$104,Policies!$B$5:$B$104,$A82,Policies!$E$5:$E$104,"Active")))</f>
        <v/>
      </c>
      <c r="M82" s="38">
        <f>IF($A82="","",IFERROR(SUMIFS(Policies!$G$5:$G$104,Policies!$B$5:$B$104,$A82,Policies!$E$5:$E$104,"Active",Policies!$N$5:$N$104,"Next")/COUNTIFS(Policies!$B$5:$B$104,$A82,Policies!$E$5:$E$104,"Active",Policies!$N$5:$N$104,"Next"),""))</f>
        <v/>
      </c>
      <c r="N82" s="9">
        <f>IF($A82="","",IF($H82="Inactive","Not Active",IF($I82="","Check Review Date",IF($I82&gt;TODAY(),"Check Future Date",IF(TODAY()-$I82&gt;'Assumptions'!$H$6,"Review Check","Current")))))</f>
        <v/>
      </c>
    </row>
    <row r="83" ht="20" customHeight="1">
      <c r="A83" s="13" t="n"/>
      <c r="B83" s="13" t="n"/>
      <c r="C83" s="13" t="n"/>
      <c r="D83" s="13" t="n"/>
      <c r="E83" s="13" t="n"/>
      <c r="F83" s="14" t="n"/>
      <c r="G83" s="13" t="n"/>
      <c r="H83" s="13" t="n"/>
      <c r="I83" s="34" t="n"/>
      <c r="J83" s="16">
        <f>IF($A83="","",COUNTIFS(Policies!$B$5:$B$104,$A83,Policies!$E$5:$E$104,"Active"))</f>
        <v/>
      </c>
      <c r="K83" s="16">
        <f>IF($A83="","",COUNTIFS('Insured Items'!$B$5:$B$104,$A83,'Insured Items'!$I$5:$I$104,"Mapped",'Insured Items'!$K$5:$K$104,"Matched",'Insured Items'!$L$5:$L$104,"Matched"))</f>
        <v/>
      </c>
      <c r="L83" s="35">
        <f>IF($A83="","",IF($J83=0,"",SUMIFS(Policies!$H$5:$H$104,Policies!$B$5:$B$104,$A83,Policies!$E$5:$E$104,"Active")))</f>
        <v/>
      </c>
      <c r="M83" s="36">
        <f>IF($A83="","",IFERROR(SUMIFS(Policies!$G$5:$G$104,Policies!$B$5:$B$104,$A83,Policies!$E$5:$E$104,"Active",Policies!$N$5:$N$104,"Next")/COUNTIFS(Policies!$B$5:$B$104,$A83,Policies!$E$5:$E$104,"Active",Policies!$N$5:$N$104,"Next"),""))</f>
        <v/>
      </c>
      <c r="N83" s="7">
        <f>IF($A83="","",IF($H83="Inactive","Not Active",IF($I83="","Check Review Date",IF($I83&gt;TODAY(),"Check Future Date",IF(TODAY()-$I83&gt;'Assumptions'!$H$6,"Review Check","Current")))))</f>
        <v/>
      </c>
    </row>
    <row r="84" ht="20" customHeight="1">
      <c r="A84" s="13" t="n"/>
      <c r="B84" s="13" t="n"/>
      <c r="C84" s="13" t="n"/>
      <c r="D84" s="13" t="n"/>
      <c r="E84" s="13" t="n"/>
      <c r="F84" s="14" t="n"/>
      <c r="G84" s="13" t="n"/>
      <c r="H84" s="13" t="n"/>
      <c r="I84" s="34" t="n"/>
      <c r="J84" s="19">
        <f>IF($A84="","",COUNTIFS(Policies!$B$5:$B$104,$A84,Policies!$E$5:$E$104,"Active"))</f>
        <v/>
      </c>
      <c r="K84" s="19">
        <f>IF($A84="","",COUNTIFS('Insured Items'!$B$5:$B$104,$A84,'Insured Items'!$I$5:$I$104,"Mapped",'Insured Items'!$K$5:$K$104,"Matched",'Insured Items'!$L$5:$L$104,"Matched"))</f>
        <v/>
      </c>
      <c r="L84" s="37">
        <f>IF($A84="","",IF($J84=0,"",SUMIFS(Policies!$H$5:$H$104,Policies!$B$5:$B$104,$A84,Policies!$E$5:$E$104,"Active")))</f>
        <v/>
      </c>
      <c r="M84" s="38">
        <f>IF($A84="","",IFERROR(SUMIFS(Policies!$G$5:$G$104,Policies!$B$5:$B$104,$A84,Policies!$E$5:$E$104,"Active",Policies!$N$5:$N$104,"Next")/COUNTIFS(Policies!$B$5:$B$104,$A84,Policies!$E$5:$E$104,"Active",Policies!$N$5:$N$104,"Next"),""))</f>
        <v/>
      </c>
      <c r="N84" s="9">
        <f>IF($A84="","",IF($H84="Inactive","Not Active",IF($I84="","Check Review Date",IF($I84&gt;TODAY(),"Check Future Date",IF(TODAY()-$I84&gt;'Assumptions'!$H$6,"Review Check","Current")))))</f>
        <v/>
      </c>
    </row>
    <row r="85" ht="20" customHeight="1">
      <c r="A85" s="13" t="n"/>
      <c r="B85" s="13" t="n"/>
      <c r="C85" s="13" t="n"/>
      <c r="D85" s="13" t="n"/>
      <c r="E85" s="13" t="n"/>
      <c r="F85" s="14" t="n"/>
      <c r="G85" s="13" t="n"/>
      <c r="H85" s="13" t="n"/>
      <c r="I85" s="34" t="n"/>
      <c r="J85" s="16">
        <f>IF($A85="","",COUNTIFS(Policies!$B$5:$B$104,$A85,Policies!$E$5:$E$104,"Active"))</f>
        <v/>
      </c>
      <c r="K85" s="16">
        <f>IF($A85="","",COUNTIFS('Insured Items'!$B$5:$B$104,$A85,'Insured Items'!$I$5:$I$104,"Mapped",'Insured Items'!$K$5:$K$104,"Matched",'Insured Items'!$L$5:$L$104,"Matched"))</f>
        <v/>
      </c>
      <c r="L85" s="35">
        <f>IF($A85="","",IF($J85=0,"",SUMIFS(Policies!$H$5:$H$104,Policies!$B$5:$B$104,$A85,Policies!$E$5:$E$104,"Active")))</f>
        <v/>
      </c>
      <c r="M85" s="36">
        <f>IF($A85="","",IFERROR(SUMIFS(Policies!$G$5:$G$104,Policies!$B$5:$B$104,$A85,Policies!$E$5:$E$104,"Active",Policies!$N$5:$N$104,"Next")/COUNTIFS(Policies!$B$5:$B$104,$A85,Policies!$E$5:$E$104,"Active",Policies!$N$5:$N$104,"Next"),""))</f>
        <v/>
      </c>
      <c r="N85" s="7">
        <f>IF($A85="","",IF($H85="Inactive","Not Active",IF($I85="","Check Review Date",IF($I85&gt;TODAY(),"Check Future Date",IF(TODAY()-$I85&gt;'Assumptions'!$H$6,"Review Check","Current")))))</f>
        <v/>
      </c>
    </row>
    <row r="86" ht="20" customHeight="1">
      <c r="A86" s="13" t="n"/>
      <c r="B86" s="13" t="n"/>
      <c r="C86" s="13" t="n"/>
      <c r="D86" s="13" t="n"/>
      <c r="E86" s="13" t="n"/>
      <c r="F86" s="14" t="n"/>
      <c r="G86" s="13" t="n"/>
      <c r="H86" s="13" t="n"/>
      <c r="I86" s="34" t="n"/>
      <c r="J86" s="19">
        <f>IF($A86="","",COUNTIFS(Policies!$B$5:$B$104,$A86,Policies!$E$5:$E$104,"Active"))</f>
        <v/>
      </c>
      <c r="K86" s="19">
        <f>IF($A86="","",COUNTIFS('Insured Items'!$B$5:$B$104,$A86,'Insured Items'!$I$5:$I$104,"Mapped",'Insured Items'!$K$5:$K$104,"Matched",'Insured Items'!$L$5:$L$104,"Matched"))</f>
        <v/>
      </c>
      <c r="L86" s="37">
        <f>IF($A86="","",IF($J86=0,"",SUMIFS(Policies!$H$5:$H$104,Policies!$B$5:$B$104,$A86,Policies!$E$5:$E$104,"Active")))</f>
        <v/>
      </c>
      <c r="M86" s="38">
        <f>IF($A86="","",IFERROR(SUMIFS(Policies!$G$5:$G$104,Policies!$B$5:$B$104,$A86,Policies!$E$5:$E$104,"Active",Policies!$N$5:$N$104,"Next")/COUNTIFS(Policies!$B$5:$B$104,$A86,Policies!$E$5:$E$104,"Active",Policies!$N$5:$N$104,"Next"),""))</f>
        <v/>
      </c>
      <c r="N86" s="9">
        <f>IF($A86="","",IF($H86="Inactive","Not Active",IF($I86="","Check Review Date",IF($I86&gt;TODAY(),"Check Future Date",IF(TODAY()-$I86&gt;'Assumptions'!$H$6,"Review Check","Current")))))</f>
        <v/>
      </c>
    </row>
    <row r="87" ht="20" customHeight="1">
      <c r="A87" s="13" t="n"/>
      <c r="B87" s="13" t="n"/>
      <c r="C87" s="13" t="n"/>
      <c r="D87" s="13" t="n"/>
      <c r="E87" s="13" t="n"/>
      <c r="F87" s="14" t="n"/>
      <c r="G87" s="13" t="n"/>
      <c r="H87" s="13" t="n"/>
      <c r="I87" s="34" t="n"/>
      <c r="J87" s="16">
        <f>IF($A87="","",COUNTIFS(Policies!$B$5:$B$104,$A87,Policies!$E$5:$E$104,"Active"))</f>
        <v/>
      </c>
      <c r="K87" s="16">
        <f>IF($A87="","",COUNTIFS('Insured Items'!$B$5:$B$104,$A87,'Insured Items'!$I$5:$I$104,"Mapped",'Insured Items'!$K$5:$K$104,"Matched",'Insured Items'!$L$5:$L$104,"Matched"))</f>
        <v/>
      </c>
      <c r="L87" s="35">
        <f>IF($A87="","",IF($J87=0,"",SUMIFS(Policies!$H$5:$H$104,Policies!$B$5:$B$104,$A87,Policies!$E$5:$E$104,"Active")))</f>
        <v/>
      </c>
      <c r="M87" s="36">
        <f>IF($A87="","",IFERROR(SUMIFS(Policies!$G$5:$G$104,Policies!$B$5:$B$104,$A87,Policies!$E$5:$E$104,"Active",Policies!$N$5:$N$104,"Next")/COUNTIFS(Policies!$B$5:$B$104,$A87,Policies!$E$5:$E$104,"Active",Policies!$N$5:$N$104,"Next"),""))</f>
        <v/>
      </c>
      <c r="N87" s="7">
        <f>IF($A87="","",IF($H87="Inactive","Not Active",IF($I87="","Check Review Date",IF($I87&gt;TODAY(),"Check Future Date",IF(TODAY()-$I87&gt;'Assumptions'!$H$6,"Review Check","Current")))))</f>
        <v/>
      </c>
    </row>
    <row r="88" ht="20" customHeight="1">
      <c r="A88" s="13" t="n"/>
      <c r="B88" s="13" t="n"/>
      <c r="C88" s="13" t="n"/>
      <c r="D88" s="13" t="n"/>
      <c r="E88" s="13" t="n"/>
      <c r="F88" s="14" t="n"/>
      <c r="G88" s="13" t="n"/>
      <c r="H88" s="13" t="n"/>
      <c r="I88" s="34" t="n"/>
      <c r="J88" s="19">
        <f>IF($A88="","",COUNTIFS(Policies!$B$5:$B$104,$A88,Policies!$E$5:$E$104,"Active"))</f>
        <v/>
      </c>
      <c r="K88" s="19">
        <f>IF($A88="","",COUNTIFS('Insured Items'!$B$5:$B$104,$A88,'Insured Items'!$I$5:$I$104,"Mapped",'Insured Items'!$K$5:$K$104,"Matched",'Insured Items'!$L$5:$L$104,"Matched"))</f>
        <v/>
      </c>
      <c r="L88" s="37">
        <f>IF($A88="","",IF($J88=0,"",SUMIFS(Policies!$H$5:$H$104,Policies!$B$5:$B$104,$A88,Policies!$E$5:$E$104,"Active")))</f>
        <v/>
      </c>
      <c r="M88" s="38">
        <f>IF($A88="","",IFERROR(SUMIFS(Policies!$G$5:$G$104,Policies!$B$5:$B$104,$A88,Policies!$E$5:$E$104,"Active",Policies!$N$5:$N$104,"Next")/COUNTIFS(Policies!$B$5:$B$104,$A88,Policies!$E$5:$E$104,"Active",Policies!$N$5:$N$104,"Next"),""))</f>
        <v/>
      </c>
      <c r="N88" s="9">
        <f>IF($A88="","",IF($H88="Inactive","Not Active",IF($I88="","Check Review Date",IF($I88&gt;TODAY(),"Check Future Date",IF(TODAY()-$I88&gt;'Assumptions'!$H$6,"Review Check","Current")))))</f>
        <v/>
      </c>
    </row>
    <row r="89" ht="20" customHeight="1">
      <c r="A89" s="13" t="n"/>
      <c r="B89" s="13" t="n"/>
      <c r="C89" s="13" t="n"/>
      <c r="D89" s="13" t="n"/>
      <c r="E89" s="13" t="n"/>
      <c r="F89" s="14" t="n"/>
      <c r="G89" s="13" t="n"/>
      <c r="H89" s="13" t="n"/>
      <c r="I89" s="34" t="n"/>
      <c r="J89" s="16">
        <f>IF($A89="","",COUNTIFS(Policies!$B$5:$B$104,$A89,Policies!$E$5:$E$104,"Active"))</f>
        <v/>
      </c>
      <c r="K89" s="16">
        <f>IF($A89="","",COUNTIFS('Insured Items'!$B$5:$B$104,$A89,'Insured Items'!$I$5:$I$104,"Mapped",'Insured Items'!$K$5:$K$104,"Matched",'Insured Items'!$L$5:$L$104,"Matched"))</f>
        <v/>
      </c>
      <c r="L89" s="35">
        <f>IF($A89="","",IF($J89=0,"",SUMIFS(Policies!$H$5:$H$104,Policies!$B$5:$B$104,$A89,Policies!$E$5:$E$104,"Active")))</f>
        <v/>
      </c>
      <c r="M89" s="36">
        <f>IF($A89="","",IFERROR(SUMIFS(Policies!$G$5:$G$104,Policies!$B$5:$B$104,$A89,Policies!$E$5:$E$104,"Active",Policies!$N$5:$N$104,"Next")/COUNTIFS(Policies!$B$5:$B$104,$A89,Policies!$E$5:$E$104,"Active",Policies!$N$5:$N$104,"Next"),""))</f>
        <v/>
      </c>
      <c r="N89" s="7">
        <f>IF($A89="","",IF($H89="Inactive","Not Active",IF($I89="","Check Review Date",IF($I89&gt;TODAY(),"Check Future Date",IF(TODAY()-$I89&gt;'Assumptions'!$H$6,"Review Check","Current")))))</f>
        <v/>
      </c>
    </row>
    <row r="90" ht="20" customHeight="1">
      <c r="A90" s="13" t="n"/>
      <c r="B90" s="13" t="n"/>
      <c r="C90" s="13" t="n"/>
      <c r="D90" s="13" t="n"/>
      <c r="E90" s="13" t="n"/>
      <c r="F90" s="14" t="n"/>
      <c r="G90" s="13" t="n"/>
      <c r="H90" s="13" t="n"/>
      <c r="I90" s="34" t="n"/>
      <c r="J90" s="19">
        <f>IF($A90="","",COUNTIFS(Policies!$B$5:$B$104,$A90,Policies!$E$5:$E$104,"Active"))</f>
        <v/>
      </c>
      <c r="K90" s="19">
        <f>IF($A90="","",COUNTIFS('Insured Items'!$B$5:$B$104,$A90,'Insured Items'!$I$5:$I$104,"Mapped",'Insured Items'!$K$5:$K$104,"Matched",'Insured Items'!$L$5:$L$104,"Matched"))</f>
        <v/>
      </c>
      <c r="L90" s="37">
        <f>IF($A90="","",IF($J90=0,"",SUMIFS(Policies!$H$5:$H$104,Policies!$B$5:$B$104,$A90,Policies!$E$5:$E$104,"Active")))</f>
        <v/>
      </c>
      <c r="M90" s="38">
        <f>IF($A90="","",IFERROR(SUMIFS(Policies!$G$5:$G$104,Policies!$B$5:$B$104,$A90,Policies!$E$5:$E$104,"Active",Policies!$N$5:$N$104,"Next")/COUNTIFS(Policies!$B$5:$B$104,$A90,Policies!$E$5:$E$104,"Active",Policies!$N$5:$N$104,"Next"),""))</f>
        <v/>
      </c>
      <c r="N90" s="9">
        <f>IF($A90="","",IF($H90="Inactive","Not Active",IF($I90="","Check Review Date",IF($I90&gt;TODAY(),"Check Future Date",IF(TODAY()-$I90&gt;'Assumptions'!$H$6,"Review Check","Current")))))</f>
        <v/>
      </c>
    </row>
    <row r="91" ht="20" customHeight="1">
      <c r="A91" s="13" t="n"/>
      <c r="B91" s="13" t="n"/>
      <c r="C91" s="13" t="n"/>
      <c r="D91" s="13" t="n"/>
      <c r="E91" s="13" t="n"/>
      <c r="F91" s="14" t="n"/>
      <c r="G91" s="13" t="n"/>
      <c r="H91" s="13" t="n"/>
      <c r="I91" s="34" t="n"/>
      <c r="J91" s="16">
        <f>IF($A91="","",COUNTIFS(Policies!$B$5:$B$104,$A91,Policies!$E$5:$E$104,"Active"))</f>
        <v/>
      </c>
      <c r="K91" s="16">
        <f>IF($A91="","",COUNTIFS('Insured Items'!$B$5:$B$104,$A91,'Insured Items'!$I$5:$I$104,"Mapped",'Insured Items'!$K$5:$K$104,"Matched",'Insured Items'!$L$5:$L$104,"Matched"))</f>
        <v/>
      </c>
      <c r="L91" s="35">
        <f>IF($A91="","",IF($J91=0,"",SUMIFS(Policies!$H$5:$H$104,Policies!$B$5:$B$104,$A91,Policies!$E$5:$E$104,"Active")))</f>
        <v/>
      </c>
      <c r="M91" s="36">
        <f>IF($A91="","",IFERROR(SUMIFS(Policies!$G$5:$G$104,Policies!$B$5:$B$104,$A91,Policies!$E$5:$E$104,"Active",Policies!$N$5:$N$104,"Next")/COUNTIFS(Policies!$B$5:$B$104,$A91,Policies!$E$5:$E$104,"Active",Policies!$N$5:$N$104,"Next"),""))</f>
        <v/>
      </c>
      <c r="N91" s="7">
        <f>IF($A91="","",IF($H91="Inactive","Not Active",IF($I91="","Check Review Date",IF($I91&gt;TODAY(),"Check Future Date",IF(TODAY()-$I91&gt;'Assumptions'!$H$6,"Review Check","Current")))))</f>
        <v/>
      </c>
    </row>
    <row r="92" ht="20" customHeight="1">
      <c r="A92" s="13" t="n"/>
      <c r="B92" s="13" t="n"/>
      <c r="C92" s="13" t="n"/>
      <c r="D92" s="13" t="n"/>
      <c r="E92" s="13" t="n"/>
      <c r="F92" s="14" t="n"/>
      <c r="G92" s="13" t="n"/>
      <c r="H92" s="13" t="n"/>
      <c r="I92" s="34" t="n"/>
      <c r="J92" s="19">
        <f>IF($A92="","",COUNTIFS(Policies!$B$5:$B$104,$A92,Policies!$E$5:$E$104,"Active"))</f>
        <v/>
      </c>
      <c r="K92" s="19">
        <f>IF($A92="","",COUNTIFS('Insured Items'!$B$5:$B$104,$A92,'Insured Items'!$I$5:$I$104,"Mapped",'Insured Items'!$K$5:$K$104,"Matched",'Insured Items'!$L$5:$L$104,"Matched"))</f>
        <v/>
      </c>
      <c r="L92" s="37">
        <f>IF($A92="","",IF($J92=0,"",SUMIFS(Policies!$H$5:$H$104,Policies!$B$5:$B$104,$A92,Policies!$E$5:$E$104,"Active")))</f>
        <v/>
      </c>
      <c r="M92" s="38">
        <f>IF($A92="","",IFERROR(SUMIFS(Policies!$G$5:$G$104,Policies!$B$5:$B$104,$A92,Policies!$E$5:$E$104,"Active",Policies!$N$5:$N$104,"Next")/COUNTIFS(Policies!$B$5:$B$104,$A92,Policies!$E$5:$E$104,"Active",Policies!$N$5:$N$104,"Next"),""))</f>
        <v/>
      </c>
      <c r="N92" s="9">
        <f>IF($A92="","",IF($H92="Inactive","Not Active",IF($I92="","Check Review Date",IF($I92&gt;TODAY(),"Check Future Date",IF(TODAY()-$I92&gt;'Assumptions'!$H$6,"Review Check","Current")))))</f>
        <v/>
      </c>
    </row>
    <row r="93" ht="20" customHeight="1">
      <c r="A93" s="13" t="n"/>
      <c r="B93" s="13" t="n"/>
      <c r="C93" s="13" t="n"/>
      <c r="D93" s="13" t="n"/>
      <c r="E93" s="13" t="n"/>
      <c r="F93" s="14" t="n"/>
      <c r="G93" s="13" t="n"/>
      <c r="H93" s="13" t="n"/>
      <c r="I93" s="34" t="n"/>
      <c r="J93" s="16">
        <f>IF($A93="","",COUNTIFS(Policies!$B$5:$B$104,$A93,Policies!$E$5:$E$104,"Active"))</f>
        <v/>
      </c>
      <c r="K93" s="16">
        <f>IF($A93="","",COUNTIFS('Insured Items'!$B$5:$B$104,$A93,'Insured Items'!$I$5:$I$104,"Mapped",'Insured Items'!$K$5:$K$104,"Matched",'Insured Items'!$L$5:$L$104,"Matched"))</f>
        <v/>
      </c>
      <c r="L93" s="35">
        <f>IF($A93="","",IF($J93=0,"",SUMIFS(Policies!$H$5:$H$104,Policies!$B$5:$B$104,$A93,Policies!$E$5:$E$104,"Active")))</f>
        <v/>
      </c>
      <c r="M93" s="36">
        <f>IF($A93="","",IFERROR(SUMIFS(Policies!$G$5:$G$104,Policies!$B$5:$B$104,$A93,Policies!$E$5:$E$104,"Active",Policies!$N$5:$N$104,"Next")/COUNTIFS(Policies!$B$5:$B$104,$A93,Policies!$E$5:$E$104,"Active",Policies!$N$5:$N$104,"Next"),""))</f>
        <v/>
      </c>
      <c r="N93" s="7">
        <f>IF($A93="","",IF($H93="Inactive","Not Active",IF($I93="","Check Review Date",IF($I93&gt;TODAY(),"Check Future Date",IF(TODAY()-$I93&gt;'Assumptions'!$H$6,"Review Check","Current")))))</f>
        <v/>
      </c>
    </row>
    <row r="94" ht="20" customHeight="1">
      <c r="A94" s="13" t="n"/>
      <c r="B94" s="13" t="n"/>
      <c r="C94" s="13" t="n"/>
      <c r="D94" s="13" t="n"/>
      <c r="E94" s="13" t="n"/>
      <c r="F94" s="14" t="n"/>
      <c r="G94" s="13" t="n"/>
      <c r="H94" s="13" t="n"/>
      <c r="I94" s="34" t="n"/>
      <c r="J94" s="19">
        <f>IF($A94="","",COUNTIFS(Policies!$B$5:$B$104,$A94,Policies!$E$5:$E$104,"Active"))</f>
        <v/>
      </c>
      <c r="K94" s="19">
        <f>IF($A94="","",COUNTIFS('Insured Items'!$B$5:$B$104,$A94,'Insured Items'!$I$5:$I$104,"Mapped",'Insured Items'!$K$5:$K$104,"Matched",'Insured Items'!$L$5:$L$104,"Matched"))</f>
        <v/>
      </c>
      <c r="L94" s="37">
        <f>IF($A94="","",IF($J94=0,"",SUMIFS(Policies!$H$5:$H$104,Policies!$B$5:$B$104,$A94,Policies!$E$5:$E$104,"Active")))</f>
        <v/>
      </c>
      <c r="M94" s="38">
        <f>IF($A94="","",IFERROR(SUMIFS(Policies!$G$5:$G$104,Policies!$B$5:$B$104,$A94,Policies!$E$5:$E$104,"Active",Policies!$N$5:$N$104,"Next")/COUNTIFS(Policies!$B$5:$B$104,$A94,Policies!$E$5:$E$104,"Active",Policies!$N$5:$N$104,"Next"),""))</f>
        <v/>
      </c>
      <c r="N94" s="9">
        <f>IF($A94="","",IF($H94="Inactive","Not Active",IF($I94="","Check Review Date",IF($I94&gt;TODAY(),"Check Future Date",IF(TODAY()-$I94&gt;'Assumptions'!$H$6,"Review Check","Current")))))</f>
        <v/>
      </c>
    </row>
    <row r="95" ht="20" customHeight="1">
      <c r="A95" s="13" t="n"/>
      <c r="B95" s="13" t="n"/>
      <c r="C95" s="13" t="n"/>
      <c r="D95" s="13" t="n"/>
      <c r="E95" s="13" t="n"/>
      <c r="F95" s="14" t="n"/>
      <c r="G95" s="13" t="n"/>
      <c r="H95" s="13" t="n"/>
      <c r="I95" s="34" t="n"/>
      <c r="J95" s="16">
        <f>IF($A95="","",COUNTIFS(Policies!$B$5:$B$104,$A95,Policies!$E$5:$E$104,"Active"))</f>
        <v/>
      </c>
      <c r="K95" s="16">
        <f>IF($A95="","",COUNTIFS('Insured Items'!$B$5:$B$104,$A95,'Insured Items'!$I$5:$I$104,"Mapped",'Insured Items'!$K$5:$K$104,"Matched",'Insured Items'!$L$5:$L$104,"Matched"))</f>
        <v/>
      </c>
      <c r="L95" s="35">
        <f>IF($A95="","",IF($J95=0,"",SUMIFS(Policies!$H$5:$H$104,Policies!$B$5:$B$104,$A95,Policies!$E$5:$E$104,"Active")))</f>
        <v/>
      </c>
      <c r="M95" s="36">
        <f>IF($A95="","",IFERROR(SUMIFS(Policies!$G$5:$G$104,Policies!$B$5:$B$104,$A95,Policies!$E$5:$E$104,"Active",Policies!$N$5:$N$104,"Next")/COUNTIFS(Policies!$B$5:$B$104,$A95,Policies!$E$5:$E$104,"Active",Policies!$N$5:$N$104,"Next"),""))</f>
        <v/>
      </c>
      <c r="N95" s="7">
        <f>IF($A95="","",IF($H95="Inactive","Not Active",IF($I95="","Check Review Date",IF($I95&gt;TODAY(),"Check Future Date",IF(TODAY()-$I95&gt;'Assumptions'!$H$6,"Review Check","Current")))))</f>
        <v/>
      </c>
    </row>
    <row r="96" ht="20" customHeight="1">
      <c r="A96" s="13" t="n"/>
      <c r="B96" s="13" t="n"/>
      <c r="C96" s="13" t="n"/>
      <c r="D96" s="13" t="n"/>
      <c r="E96" s="13" t="n"/>
      <c r="F96" s="14" t="n"/>
      <c r="G96" s="13" t="n"/>
      <c r="H96" s="13" t="n"/>
      <c r="I96" s="34" t="n"/>
      <c r="J96" s="19">
        <f>IF($A96="","",COUNTIFS(Policies!$B$5:$B$104,$A96,Policies!$E$5:$E$104,"Active"))</f>
        <v/>
      </c>
      <c r="K96" s="19">
        <f>IF($A96="","",COUNTIFS('Insured Items'!$B$5:$B$104,$A96,'Insured Items'!$I$5:$I$104,"Mapped",'Insured Items'!$K$5:$K$104,"Matched",'Insured Items'!$L$5:$L$104,"Matched"))</f>
        <v/>
      </c>
      <c r="L96" s="37">
        <f>IF($A96="","",IF($J96=0,"",SUMIFS(Policies!$H$5:$H$104,Policies!$B$5:$B$104,$A96,Policies!$E$5:$E$104,"Active")))</f>
        <v/>
      </c>
      <c r="M96" s="38">
        <f>IF($A96="","",IFERROR(SUMIFS(Policies!$G$5:$G$104,Policies!$B$5:$B$104,$A96,Policies!$E$5:$E$104,"Active",Policies!$N$5:$N$104,"Next")/COUNTIFS(Policies!$B$5:$B$104,$A96,Policies!$E$5:$E$104,"Active",Policies!$N$5:$N$104,"Next"),""))</f>
        <v/>
      </c>
      <c r="N96" s="9">
        <f>IF($A96="","",IF($H96="Inactive","Not Active",IF($I96="","Check Review Date",IF($I96&gt;TODAY(),"Check Future Date",IF(TODAY()-$I96&gt;'Assumptions'!$H$6,"Review Check","Current")))))</f>
        <v/>
      </c>
    </row>
    <row r="97" ht="20" customHeight="1">
      <c r="A97" s="13" t="n"/>
      <c r="B97" s="13" t="n"/>
      <c r="C97" s="13" t="n"/>
      <c r="D97" s="13" t="n"/>
      <c r="E97" s="13" t="n"/>
      <c r="F97" s="14" t="n"/>
      <c r="G97" s="13" t="n"/>
      <c r="H97" s="13" t="n"/>
      <c r="I97" s="34" t="n"/>
      <c r="J97" s="16">
        <f>IF($A97="","",COUNTIFS(Policies!$B$5:$B$104,$A97,Policies!$E$5:$E$104,"Active"))</f>
        <v/>
      </c>
      <c r="K97" s="16">
        <f>IF($A97="","",COUNTIFS('Insured Items'!$B$5:$B$104,$A97,'Insured Items'!$I$5:$I$104,"Mapped",'Insured Items'!$K$5:$K$104,"Matched",'Insured Items'!$L$5:$L$104,"Matched"))</f>
        <v/>
      </c>
      <c r="L97" s="35">
        <f>IF($A97="","",IF($J97=0,"",SUMIFS(Policies!$H$5:$H$104,Policies!$B$5:$B$104,$A97,Policies!$E$5:$E$104,"Active")))</f>
        <v/>
      </c>
      <c r="M97" s="36">
        <f>IF($A97="","",IFERROR(SUMIFS(Policies!$G$5:$G$104,Policies!$B$5:$B$104,$A97,Policies!$E$5:$E$104,"Active",Policies!$N$5:$N$104,"Next")/COUNTIFS(Policies!$B$5:$B$104,$A97,Policies!$E$5:$E$104,"Active",Policies!$N$5:$N$104,"Next"),""))</f>
        <v/>
      </c>
      <c r="N97" s="7">
        <f>IF($A97="","",IF($H97="Inactive","Not Active",IF($I97="","Check Review Date",IF($I97&gt;TODAY(),"Check Future Date",IF(TODAY()-$I97&gt;'Assumptions'!$H$6,"Review Check","Current")))))</f>
        <v/>
      </c>
    </row>
    <row r="98" ht="20" customHeight="1">
      <c r="A98" s="13" t="n"/>
      <c r="B98" s="13" t="n"/>
      <c r="C98" s="13" t="n"/>
      <c r="D98" s="13" t="n"/>
      <c r="E98" s="13" t="n"/>
      <c r="F98" s="14" t="n"/>
      <c r="G98" s="13" t="n"/>
      <c r="H98" s="13" t="n"/>
      <c r="I98" s="34" t="n"/>
      <c r="J98" s="19">
        <f>IF($A98="","",COUNTIFS(Policies!$B$5:$B$104,$A98,Policies!$E$5:$E$104,"Active"))</f>
        <v/>
      </c>
      <c r="K98" s="19">
        <f>IF($A98="","",COUNTIFS('Insured Items'!$B$5:$B$104,$A98,'Insured Items'!$I$5:$I$104,"Mapped",'Insured Items'!$K$5:$K$104,"Matched",'Insured Items'!$L$5:$L$104,"Matched"))</f>
        <v/>
      </c>
      <c r="L98" s="37">
        <f>IF($A98="","",IF($J98=0,"",SUMIFS(Policies!$H$5:$H$104,Policies!$B$5:$B$104,$A98,Policies!$E$5:$E$104,"Active")))</f>
        <v/>
      </c>
      <c r="M98" s="38">
        <f>IF($A98="","",IFERROR(SUMIFS(Policies!$G$5:$G$104,Policies!$B$5:$B$104,$A98,Policies!$E$5:$E$104,"Active",Policies!$N$5:$N$104,"Next")/COUNTIFS(Policies!$B$5:$B$104,$A98,Policies!$E$5:$E$104,"Active",Policies!$N$5:$N$104,"Next"),""))</f>
        <v/>
      </c>
      <c r="N98" s="9">
        <f>IF($A98="","",IF($H98="Inactive","Not Active",IF($I98="","Check Review Date",IF($I98&gt;TODAY(),"Check Future Date",IF(TODAY()-$I98&gt;'Assumptions'!$H$6,"Review Check","Current")))))</f>
        <v/>
      </c>
    </row>
    <row r="99" ht="20" customHeight="1">
      <c r="A99" s="13" t="n"/>
      <c r="B99" s="13" t="n"/>
      <c r="C99" s="13" t="n"/>
      <c r="D99" s="13" t="n"/>
      <c r="E99" s="13" t="n"/>
      <c r="F99" s="14" t="n"/>
      <c r="G99" s="13" t="n"/>
      <c r="H99" s="13" t="n"/>
      <c r="I99" s="34" t="n"/>
      <c r="J99" s="16">
        <f>IF($A99="","",COUNTIFS(Policies!$B$5:$B$104,$A99,Policies!$E$5:$E$104,"Active"))</f>
        <v/>
      </c>
      <c r="K99" s="16">
        <f>IF($A99="","",COUNTIFS('Insured Items'!$B$5:$B$104,$A99,'Insured Items'!$I$5:$I$104,"Mapped",'Insured Items'!$K$5:$K$104,"Matched",'Insured Items'!$L$5:$L$104,"Matched"))</f>
        <v/>
      </c>
      <c r="L99" s="35">
        <f>IF($A99="","",IF($J99=0,"",SUMIFS(Policies!$H$5:$H$104,Policies!$B$5:$B$104,$A99,Policies!$E$5:$E$104,"Active")))</f>
        <v/>
      </c>
      <c r="M99" s="36">
        <f>IF($A99="","",IFERROR(SUMIFS(Policies!$G$5:$G$104,Policies!$B$5:$B$104,$A99,Policies!$E$5:$E$104,"Active",Policies!$N$5:$N$104,"Next")/COUNTIFS(Policies!$B$5:$B$104,$A99,Policies!$E$5:$E$104,"Active",Policies!$N$5:$N$104,"Next"),""))</f>
        <v/>
      </c>
      <c r="N99" s="7">
        <f>IF($A99="","",IF($H99="Inactive","Not Active",IF($I99="","Check Review Date",IF($I99&gt;TODAY(),"Check Future Date",IF(TODAY()-$I99&gt;'Assumptions'!$H$6,"Review Check","Current")))))</f>
        <v/>
      </c>
    </row>
    <row r="100" ht="20" customHeight="1">
      <c r="A100" s="13" t="n"/>
      <c r="B100" s="13" t="n"/>
      <c r="C100" s="13" t="n"/>
      <c r="D100" s="13" t="n"/>
      <c r="E100" s="13" t="n"/>
      <c r="F100" s="14" t="n"/>
      <c r="G100" s="13" t="n"/>
      <c r="H100" s="13" t="n"/>
      <c r="I100" s="34" t="n"/>
      <c r="J100" s="19">
        <f>IF($A100="","",COUNTIFS(Policies!$B$5:$B$104,$A100,Policies!$E$5:$E$104,"Active"))</f>
        <v/>
      </c>
      <c r="K100" s="19">
        <f>IF($A100="","",COUNTIFS('Insured Items'!$B$5:$B$104,$A100,'Insured Items'!$I$5:$I$104,"Mapped",'Insured Items'!$K$5:$K$104,"Matched",'Insured Items'!$L$5:$L$104,"Matched"))</f>
        <v/>
      </c>
      <c r="L100" s="37">
        <f>IF($A100="","",IF($J100=0,"",SUMIFS(Policies!$H$5:$H$104,Policies!$B$5:$B$104,$A100,Policies!$E$5:$E$104,"Active")))</f>
        <v/>
      </c>
      <c r="M100" s="38">
        <f>IF($A100="","",IFERROR(SUMIFS(Policies!$G$5:$G$104,Policies!$B$5:$B$104,$A100,Policies!$E$5:$E$104,"Active",Policies!$N$5:$N$104,"Next")/COUNTIFS(Policies!$B$5:$B$104,$A100,Policies!$E$5:$E$104,"Active",Policies!$N$5:$N$104,"Next"),""))</f>
        <v/>
      </c>
      <c r="N100" s="9">
        <f>IF($A100="","",IF($H100="Inactive","Not Active",IF($I100="","Check Review Date",IF($I100&gt;TODAY(),"Check Future Date",IF(TODAY()-$I100&gt;'Assumptions'!$H$6,"Review Check","Current")))))</f>
        <v/>
      </c>
    </row>
    <row r="101" ht="20" customHeight="1">
      <c r="A101" s="13" t="n"/>
      <c r="B101" s="13" t="n"/>
      <c r="C101" s="13" t="n"/>
      <c r="D101" s="13" t="n"/>
      <c r="E101" s="13" t="n"/>
      <c r="F101" s="14" t="n"/>
      <c r="G101" s="13" t="n"/>
      <c r="H101" s="13" t="n"/>
      <c r="I101" s="34" t="n"/>
      <c r="J101" s="16">
        <f>IF($A101="","",COUNTIFS(Policies!$B$5:$B$104,$A101,Policies!$E$5:$E$104,"Active"))</f>
        <v/>
      </c>
      <c r="K101" s="16">
        <f>IF($A101="","",COUNTIFS('Insured Items'!$B$5:$B$104,$A101,'Insured Items'!$I$5:$I$104,"Mapped",'Insured Items'!$K$5:$K$104,"Matched",'Insured Items'!$L$5:$L$104,"Matched"))</f>
        <v/>
      </c>
      <c r="L101" s="35">
        <f>IF($A101="","",IF($J101=0,"",SUMIFS(Policies!$H$5:$H$104,Policies!$B$5:$B$104,$A101,Policies!$E$5:$E$104,"Active")))</f>
        <v/>
      </c>
      <c r="M101" s="36">
        <f>IF($A101="","",IFERROR(SUMIFS(Policies!$G$5:$G$104,Policies!$B$5:$B$104,$A101,Policies!$E$5:$E$104,"Active",Policies!$N$5:$N$104,"Next")/COUNTIFS(Policies!$B$5:$B$104,$A101,Policies!$E$5:$E$104,"Active",Policies!$N$5:$N$104,"Next"),""))</f>
        <v/>
      </c>
      <c r="N101" s="7">
        <f>IF($A101="","",IF($H101="Inactive","Not Active",IF($I101="","Check Review Date",IF($I101&gt;TODAY(),"Check Future Date",IF(TODAY()-$I101&gt;'Assumptions'!$H$6,"Review Check","Current")))))</f>
        <v/>
      </c>
    </row>
    <row r="102" ht="20" customHeight="1">
      <c r="A102" s="13" t="n"/>
      <c r="B102" s="13" t="n"/>
      <c r="C102" s="13" t="n"/>
      <c r="D102" s="13" t="n"/>
      <c r="E102" s="13" t="n"/>
      <c r="F102" s="14" t="n"/>
      <c r="G102" s="13" t="n"/>
      <c r="H102" s="13" t="n"/>
      <c r="I102" s="34" t="n"/>
      <c r="J102" s="19">
        <f>IF($A102="","",COUNTIFS(Policies!$B$5:$B$104,$A102,Policies!$E$5:$E$104,"Active"))</f>
        <v/>
      </c>
      <c r="K102" s="19">
        <f>IF($A102="","",COUNTIFS('Insured Items'!$B$5:$B$104,$A102,'Insured Items'!$I$5:$I$104,"Mapped",'Insured Items'!$K$5:$K$104,"Matched",'Insured Items'!$L$5:$L$104,"Matched"))</f>
        <v/>
      </c>
      <c r="L102" s="37">
        <f>IF($A102="","",IF($J102=0,"",SUMIFS(Policies!$H$5:$H$104,Policies!$B$5:$B$104,$A102,Policies!$E$5:$E$104,"Active")))</f>
        <v/>
      </c>
      <c r="M102" s="38">
        <f>IF($A102="","",IFERROR(SUMIFS(Policies!$G$5:$G$104,Policies!$B$5:$B$104,$A102,Policies!$E$5:$E$104,"Active",Policies!$N$5:$N$104,"Next")/COUNTIFS(Policies!$B$5:$B$104,$A102,Policies!$E$5:$E$104,"Active",Policies!$N$5:$N$104,"Next"),""))</f>
        <v/>
      </c>
      <c r="N102" s="9">
        <f>IF($A102="","",IF($H102="Inactive","Not Active",IF($I102="","Check Review Date",IF($I102&gt;TODAY(),"Check Future Date",IF(TODAY()-$I102&gt;'Assumptions'!$H$6,"Review Check","Current")))))</f>
        <v/>
      </c>
    </row>
    <row r="103" ht="20" customHeight="1">
      <c r="A103" s="13" t="n"/>
      <c r="B103" s="13" t="n"/>
      <c r="C103" s="13" t="n"/>
      <c r="D103" s="13" t="n"/>
      <c r="E103" s="13" t="n"/>
      <c r="F103" s="14" t="n"/>
      <c r="G103" s="13" t="n"/>
      <c r="H103" s="13" t="n"/>
      <c r="I103" s="34" t="n"/>
      <c r="J103" s="16">
        <f>IF($A103="","",COUNTIFS(Policies!$B$5:$B$104,$A103,Policies!$E$5:$E$104,"Active"))</f>
        <v/>
      </c>
      <c r="K103" s="16">
        <f>IF($A103="","",COUNTIFS('Insured Items'!$B$5:$B$104,$A103,'Insured Items'!$I$5:$I$104,"Mapped",'Insured Items'!$K$5:$K$104,"Matched",'Insured Items'!$L$5:$L$104,"Matched"))</f>
        <v/>
      </c>
      <c r="L103" s="35">
        <f>IF($A103="","",IF($J103=0,"",SUMIFS(Policies!$H$5:$H$104,Policies!$B$5:$B$104,$A103,Policies!$E$5:$E$104,"Active")))</f>
        <v/>
      </c>
      <c r="M103" s="36">
        <f>IF($A103="","",IFERROR(SUMIFS(Policies!$G$5:$G$104,Policies!$B$5:$B$104,$A103,Policies!$E$5:$E$104,"Active",Policies!$N$5:$N$104,"Next")/COUNTIFS(Policies!$B$5:$B$104,$A103,Policies!$E$5:$E$104,"Active",Policies!$N$5:$N$104,"Next"),""))</f>
        <v/>
      </c>
      <c r="N103" s="7">
        <f>IF($A103="","",IF($H103="Inactive","Not Active",IF($I103="","Check Review Date",IF($I103&gt;TODAY(),"Check Future Date",IF(TODAY()-$I103&gt;'Assumptions'!$H$6,"Review Check","Current")))))</f>
        <v/>
      </c>
    </row>
    <row r="104" ht="20" customHeight="1">
      <c r="A104" s="13" t="n"/>
      <c r="B104" s="13" t="n"/>
      <c r="C104" s="13" t="n"/>
      <c r="D104" s="13" t="n"/>
      <c r="E104" s="13" t="n"/>
      <c r="F104" s="14" t="n"/>
      <c r="G104" s="13" t="n"/>
      <c r="H104" s="13" t="n"/>
      <c r="I104" s="34" t="n"/>
      <c r="J104" s="19">
        <f>IF($A104="","",COUNTIFS(Policies!$B$5:$B$104,$A104,Policies!$E$5:$E$104,"Active"))</f>
        <v/>
      </c>
      <c r="K104" s="19">
        <f>IF($A104="","",COUNTIFS('Insured Items'!$B$5:$B$104,$A104,'Insured Items'!$I$5:$I$104,"Mapped",'Insured Items'!$K$5:$K$104,"Matched",'Insured Items'!$L$5:$L$104,"Matched"))</f>
        <v/>
      </c>
      <c r="L104" s="37">
        <f>IF($A104="","",IF($J104=0,"",SUMIFS(Policies!$H$5:$H$104,Policies!$B$5:$B$104,$A104,Policies!$E$5:$E$104,"Active")))</f>
        <v/>
      </c>
      <c r="M104" s="38">
        <f>IF($A104="","",IFERROR(SUMIFS(Policies!$G$5:$G$104,Policies!$B$5:$B$104,$A104,Policies!$E$5:$E$104,"Active",Policies!$N$5:$N$104,"Next")/COUNTIFS(Policies!$B$5:$B$104,$A104,Policies!$E$5:$E$104,"Active",Policies!$N$5:$N$104,"Next"),""))</f>
        <v/>
      </c>
      <c r="N104" s="9">
        <f>IF($A104="","",IF($H104="Inactive","Not Active",IF($I104="","Check Review Date",IF($I104&gt;TODAY(),"Check Future Date",IF(TODAY()-$I104&gt;'Assumptions'!$H$6,"Review Check","Current")))))</f>
        <v/>
      </c>
    </row>
  </sheetData>
  <autoFilter ref="A4:N104"/>
  <mergeCells count="1">
    <mergeCell ref="A1:N1"/>
  </mergeCells>
  <conditionalFormatting sqref="N5:N104">
    <cfRule type="expression" priority="1" dxfId="2">
      <formula>=AND($A5&lt;&gt;"",$N5&lt;&gt;"Current",$N5&lt;&gt;"Not Active")</formula>
    </cfRule>
    <cfRule type="expression" priority="2" dxfId="3">
      <formula>=$N5="Current"</formula>
    </cfRule>
  </conditionalFormatting>
  <conditionalFormatting sqref="M5:M104">
    <cfRule type="expression" priority="3" dxfId="2">
      <formula>=AND(ISNUMBER($M5),$M5&lt;=TODAY()+'Assumptions'!$H$5)</formula>
    </cfRule>
  </conditionalFormatting>
  <dataValidations count="4">
    <dataValidation sqref="A5:A104" showDropDown="0" showInputMessage="1" showErrorMessage="1" allowBlank="0" errorTitle="Duplicate household ID" error="Enter a unique household ID or leave the cell blank." promptTitle="household ID entry" prompt="Use a unique fictional administrative household ID." type="custom">
      <formula1>=OR(A5="",COUNTIF($A$5:$A$104,A5)=1)</formula1>
    </dataValidation>
    <dataValidation sqref="G5:G104" showDropDown="0" showInputMessage="1" showErrorMessage="1" allowBlank="0" errorTitle="Check the entry" error="Choose a value from the editable list on the Assumptions sheet." promptTitle="Account owner" prompt="Choose an editable fictional record owner." type="list">
      <formula1>=INDIRECT("'Assumptions'!$F$5:$F$8")</formula1>
    </dataValidation>
    <dataValidation sqref="H5:H104" showDropDown="0" showInputMessage="1" showErrorMessage="1" allowBlank="0" errorTitle="Check the entry" error="Choose a value from the editable list on the Assumptions sheet." promptTitle="Review status" prompt="Choose the current administrative review status." type="list">
      <formula1>=INDIRECT("'Assumptions'!$E$5:$E$8")</formula1>
    </dataValidation>
    <dataValidation sqref="I5:I104" showDropDown="0" showInputMessage="1" showErrorMessage="1" allowBlank="0" errorTitle="Check the review date" error="Enter a date within the editable date limits on the Assumptions sheet." promptTitle="Last review date" prompt="Enter the date of the most recent documented household review." type="date" operator="between">
      <formula1>=INDIRECT("'Assumptions'!$H$7")</formula1>
      <formula2>=INDIRECT("'Assumptions'!$H$8")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F7B78"/>
    <outlinePr summaryBelow="1" summaryRight="1"/>
    <pageSetUpPr/>
  </sheetPr>
  <dimension ref="A1:N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24" customWidth="1" min="3" max="3"/>
    <col width="36" customWidth="1" min="4" max="4"/>
    <col width="17" customWidth="1" min="5" max="5"/>
    <col width="16" customWidth="1" min="6" max="6"/>
    <col width="16" customWidth="1" min="7" max="7"/>
    <col width="18" customWidth="1" min="8" max="8"/>
    <col width="28" customWidth="1" min="9" max="9"/>
    <col width="45" customWidth="1" min="10" max="10"/>
    <col width="17" customWidth="1" min="11" max="11"/>
    <col width="18" customWidth="1" min="12" max="12"/>
    <col width="18" customWidth="1" min="13" max="13"/>
    <col width="24" customWidth="1" min="14" max="14"/>
  </cols>
  <sheetData>
    <row r="1" ht="28" customHeight="1">
      <c r="A1" s="1" t="inlineStr">
        <is>
          <t>Insurance Multi-Policy Household Map — Policies</t>
        </is>
      </c>
    </row>
    <row r="2" ht="30" customHeight="1">
      <c r="A2" s="3" t="inlineStr">
        <is>
          <t>Enter fictional policy records in yellow cells. Renewal and household-match fields are administrative prompts for human review.</t>
        </is>
      </c>
    </row>
    <row r="3"/>
    <row r="4" ht="32" customHeight="1">
      <c r="A4" s="6" t="inlineStr">
        <is>
          <t>Policy Ref</t>
        </is>
      </c>
      <c r="B4" s="6" t="inlineStr">
        <is>
          <t>Household ID</t>
        </is>
      </c>
      <c r="C4" s="6" t="inlineStr">
        <is>
          <t>Policy Type</t>
        </is>
      </c>
      <c r="D4" s="6" t="inlineStr">
        <is>
          <t>Carrier</t>
        </is>
      </c>
      <c r="E4" s="6" t="inlineStr">
        <is>
          <t>Policy Status</t>
        </is>
      </c>
      <c r="F4" s="6" t="inlineStr">
        <is>
          <t>Effective Date</t>
        </is>
      </c>
      <c r="G4" s="6" t="inlineStr">
        <is>
          <t>Renewal Date</t>
        </is>
      </c>
      <c r="H4" s="6" t="inlineStr">
        <is>
          <t>Annual Premium</t>
        </is>
      </c>
      <c r="I4" s="6" t="inlineStr">
        <is>
          <t>Service Owner</t>
        </is>
      </c>
      <c r="J4" s="6" t="inlineStr">
        <is>
          <t>Policy Description</t>
        </is>
      </c>
      <c r="K4" s="12" t="inlineStr">
        <is>
          <t>Days to Renewal</t>
        </is>
      </c>
      <c r="L4" s="12" t="inlineStr">
        <is>
          <t>Renewal Window</t>
        </is>
      </c>
      <c r="M4" s="12" t="inlineStr">
        <is>
          <t>Household Match</t>
        </is>
      </c>
      <c r="N4" s="12" t="inlineStr">
        <is>
          <t>Household Renewal Order</t>
        </is>
      </c>
    </row>
    <row r="5" ht="20" customHeight="1">
      <c r="A5" s="13" t="inlineStr">
        <is>
          <t>P-F1001</t>
        </is>
      </c>
      <c r="B5" s="13" t="inlineStr">
        <is>
          <t>HH-F001</t>
        </is>
      </c>
      <c r="C5" s="13" t="inlineStr">
        <is>
          <t>Personal Auto</t>
        </is>
      </c>
      <c r="D5" s="13" t="inlineStr">
        <is>
          <t>Harbor Lantern Mutual (Fictional)</t>
        </is>
      </c>
      <c r="E5" s="13" t="inlineStr">
        <is>
          <t>Active</t>
        </is>
      </c>
      <c r="F5" s="34" t="n">
        <v>45929</v>
      </c>
      <c r="G5" s="34" t="n">
        <v>46294</v>
      </c>
      <c r="H5" s="39" t="n">
        <v>1480</v>
      </c>
      <c r="I5" s="13" t="inlineStr">
        <is>
          <t>Casey Vale (Fictional)</t>
        </is>
      </c>
      <c r="J5" s="13" t="inlineStr">
        <is>
          <t>Two fictional automobiles listed for administrative mapping.</t>
        </is>
      </c>
      <c r="K5" s="23">
        <f>IF(OR($A5="",$G5=""),"",$G5-TODAY())</f>
        <v/>
      </c>
      <c r="L5" s="7">
        <f>IF($A5="","",IF($E5&lt;&gt;"Active","Not Active",IF($G5="","Check Date",IF($G5&lt;TODAY(),"Past Due",IF($G5&lt;=TODAY()+30,"0-30 Days",IF($G5&lt;=TODAY()+60,"31-60 Days",IF($G5&lt;=TODAY()+90,"61-90 Days","Over 90 Days")))))))</f>
        <v/>
      </c>
      <c r="M5" s="7">
        <f>IF($B5="","",IF(COUNTIF(Households!$A$5:$A$104,$B5)&gt;0,"Matched","Check ID"))</f>
        <v/>
      </c>
      <c r="N5" s="7">
        <f>IF(OR($A5="",$B5="",$E5&lt;&gt;"Active",$G5=""),"",IF(COUNTIFS($B$5:$B$104,$B5,$E$5:$E$104,"Active",$G$5:$G$104,"&gt;0",$G$5:$G$104,"&lt;"&amp;$G5)=0,"Next","Later"))</f>
        <v/>
      </c>
    </row>
    <row r="6" ht="20" customHeight="1">
      <c r="A6" s="13" t="inlineStr">
        <is>
          <t>P-F1002</t>
        </is>
      </c>
      <c r="B6" s="13" t="inlineStr">
        <is>
          <t>HH-F001</t>
        </is>
      </c>
      <c r="C6" s="13" t="inlineStr">
        <is>
          <t>Homeowners</t>
        </is>
      </c>
      <c r="D6" s="13" t="inlineStr">
        <is>
          <t>Cedar Signal Insurance (Fictional)</t>
        </is>
      </c>
      <c r="E6" s="13" t="inlineStr">
        <is>
          <t>Active</t>
        </is>
      </c>
      <c r="F6" s="34" t="n">
        <v>45985</v>
      </c>
      <c r="G6" s="34" t="n">
        <v>46350</v>
      </c>
      <c r="H6" s="39" t="n">
        <v>1925</v>
      </c>
      <c r="I6" s="13" t="inlineStr">
        <is>
          <t>Casey Vale (Fictional)</t>
        </is>
      </c>
      <c r="J6" s="13" t="inlineStr">
        <is>
          <t>Fictional residence policy record.</t>
        </is>
      </c>
      <c r="K6" s="24">
        <f>IF(OR($A6="",$G6=""),"",$G6-TODAY())</f>
        <v/>
      </c>
      <c r="L6" s="9">
        <f>IF($A6="","",IF($E6&lt;&gt;"Active","Not Active",IF($G6="","Check Date",IF($G6&lt;TODAY(),"Past Due",IF($G6&lt;=TODAY()+30,"0-30 Days",IF($G6&lt;=TODAY()+60,"31-60 Days",IF($G6&lt;=TODAY()+90,"61-90 Days","Over 90 Days")))))))</f>
        <v/>
      </c>
      <c r="M6" s="9">
        <f>IF($B6="","",IF(COUNTIF(Households!$A$5:$A$104,$B6)&gt;0,"Matched","Check ID"))</f>
        <v/>
      </c>
      <c r="N6" s="9">
        <f>IF(OR($A6="",$B6="",$E6&lt;&gt;"Active",$G6=""),"",IF(COUNTIFS($B$5:$B$104,$B6,$E$5:$E$104,"Active",$G$5:$G$104,"&gt;0",$G$5:$G$104,"&lt;"&amp;$G6)=0,"Next","Later"))</f>
        <v/>
      </c>
    </row>
    <row r="7" ht="20" customHeight="1">
      <c r="A7" s="13" t="inlineStr">
        <is>
          <t>P-F1003</t>
        </is>
      </c>
      <c r="B7" s="13" t="inlineStr">
        <is>
          <t>HH-F002</t>
        </is>
      </c>
      <c r="C7" s="13" t="inlineStr">
        <is>
          <t>Renters</t>
        </is>
      </c>
      <c r="D7" s="13" t="inlineStr">
        <is>
          <t>Blue Orbit Indemnity (Fictional)</t>
        </is>
      </c>
      <c r="E7" s="13" t="inlineStr">
        <is>
          <t>Active</t>
        </is>
      </c>
      <c r="F7" s="34" t="n">
        <v>46031</v>
      </c>
      <c r="G7" s="34" t="n">
        <v>46396</v>
      </c>
      <c r="H7" s="39" t="n">
        <v>340</v>
      </c>
      <c r="I7" s="13" t="inlineStr">
        <is>
          <t>Jordan Reed (Fictional)</t>
        </is>
      </c>
      <c r="J7" s="13" t="inlineStr">
        <is>
          <t>Fictional renters policy record.</t>
        </is>
      </c>
      <c r="K7" s="23">
        <f>IF(OR($A7="",$G7=""),"",$G7-TODAY())</f>
        <v/>
      </c>
      <c r="L7" s="7">
        <f>IF($A7="","",IF($E7&lt;&gt;"Active","Not Active",IF($G7="","Check Date",IF($G7&lt;TODAY(),"Past Due",IF($G7&lt;=TODAY()+30,"0-30 Days",IF($G7&lt;=TODAY()+60,"31-60 Days",IF($G7&lt;=TODAY()+90,"61-90 Days","Over 90 Days")))))))</f>
        <v/>
      </c>
      <c r="M7" s="7">
        <f>IF($B7="","",IF(COUNTIF(Households!$A$5:$A$104,$B7)&gt;0,"Matched","Check ID"))</f>
        <v/>
      </c>
      <c r="N7" s="7">
        <f>IF(OR($A7="",$B7="",$E7&lt;&gt;"Active",$G7=""),"",IF(COUNTIFS($B$5:$B$104,$B7,$E$5:$E$104,"Active",$G$5:$G$104,"&gt;0",$G$5:$G$104,"&lt;"&amp;$G7)=0,"Next","Later"))</f>
        <v/>
      </c>
    </row>
    <row r="8" ht="20" customHeight="1">
      <c r="A8" s="13" t="inlineStr">
        <is>
          <t>P-F1004</t>
        </is>
      </c>
      <c r="B8" s="13" t="inlineStr">
        <is>
          <t>HH-F002</t>
        </is>
      </c>
      <c r="C8" s="13" t="inlineStr">
        <is>
          <t>Personal Auto</t>
        </is>
      </c>
      <c r="D8" s="13" t="inlineStr">
        <is>
          <t>Harbor Lantern Mutual (Fictional)</t>
        </is>
      </c>
      <c r="E8" s="13" t="inlineStr">
        <is>
          <t>Active</t>
        </is>
      </c>
      <c r="F8" s="34" t="n">
        <v>45903</v>
      </c>
      <c r="G8" s="34" t="n">
        <v>46268</v>
      </c>
      <c r="H8" s="39" t="n">
        <v>1210</v>
      </c>
      <c r="I8" s="13" t="inlineStr">
        <is>
          <t>Jordan Reed (Fictional)</t>
        </is>
      </c>
      <c r="J8" s="13" t="inlineStr">
        <is>
          <t>Past renewal date entered for a human follow-up test.</t>
        </is>
      </c>
      <c r="K8" s="24">
        <f>IF(OR($A8="",$G8=""),"",$G8-TODAY())</f>
        <v/>
      </c>
      <c r="L8" s="9">
        <f>IF($A8="","",IF($E8&lt;&gt;"Active","Not Active",IF($G8="","Check Date",IF($G8&lt;TODAY(),"Past Due",IF($G8&lt;=TODAY()+30,"0-30 Days",IF($G8&lt;=TODAY()+60,"31-60 Days",IF($G8&lt;=TODAY()+90,"61-90 Days","Over 90 Days")))))))</f>
        <v/>
      </c>
      <c r="M8" s="9">
        <f>IF($B8="","",IF(COUNTIF(Households!$A$5:$A$104,$B8)&gt;0,"Matched","Check ID"))</f>
        <v/>
      </c>
      <c r="N8" s="9">
        <f>IF(OR($A8="",$B8="",$E8&lt;&gt;"Active",$G8=""),"",IF(COUNTIFS($B$5:$B$104,$B8,$E$5:$E$104,"Active",$G$5:$G$104,"&gt;0",$G$5:$G$104,"&lt;"&amp;$G8)=0,"Next","Later"))</f>
        <v/>
      </c>
    </row>
    <row r="9" ht="20" customHeight="1">
      <c r="A9" s="13" t="inlineStr">
        <is>
          <t>P-F1005</t>
        </is>
      </c>
      <c r="B9" s="13" t="inlineStr">
        <is>
          <t>HH-F003</t>
        </is>
      </c>
      <c r="C9" s="13" t="inlineStr">
        <is>
          <t>Umbrella</t>
        </is>
      </c>
      <c r="D9" s="13" t="inlineStr">
        <is>
          <t>Maple Compass Casualty (Fictional)</t>
        </is>
      </c>
      <c r="E9" s="13" t="inlineStr">
        <is>
          <t>Active</t>
        </is>
      </c>
      <c r="F9" s="34" t="n">
        <v>45956</v>
      </c>
      <c r="G9" s="34" t="n">
        <v>46321</v>
      </c>
      <c r="H9" s="39" t="n">
        <v>510</v>
      </c>
      <c r="I9" s="13" t="inlineStr">
        <is>
          <t>Casey Vale (Fictional)</t>
        </is>
      </c>
      <c r="J9" s="13" t="inlineStr">
        <is>
          <t>Fictional umbrella policy record.</t>
        </is>
      </c>
      <c r="K9" s="23">
        <f>IF(OR($A9="",$G9=""),"",$G9-TODAY())</f>
        <v/>
      </c>
      <c r="L9" s="7">
        <f>IF($A9="","",IF($E9&lt;&gt;"Active","Not Active",IF($G9="","Check Date",IF($G9&lt;TODAY(),"Past Due",IF($G9&lt;=TODAY()+30,"0-30 Days",IF($G9&lt;=TODAY()+60,"31-60 Days",IF($G9&lt;=TODAY()+90,"61-90 Days","Over 90 Days")))))))</f>
        <v/>
      </c>
      <c r="M9" s="7">
        <f>IF($B9="","",IF(COUNTIF(Households!$A$5:$A$104,$B9)&gt;0,"Matched","Check ID"))</f>
        <v/>
      </c>
      <c r="N9" s="7">
        <f>IF(OR($A9="",$B9="",$E9&lt;&gt;"Active",$G9=""),"",IF(COUNTIFS($B$5:$B$104,$B9,$E$5:$E$104,"Active",$G$5:$G$104,"&gt;0",$G$5:$G$104,"&lt;"&amp;$G9)=0,"Next","Later"))</f>
        <v/>
      </c>
    </row>
    <row r="10" ht="20" customHeight="1">
      <c r="A10" s="13" t="inlineStr">
        <is>
          <t>P-F1006</t>
        </is>
      </c>
      <c r="B10" s="13" t="inlineStr">
        <is>
          <t>HH-F003</t>
        </is>
      </c>
      <c r="C10" s="13" t="inlineStr">
        <is>
          <t>Homeowners</t>
        </is>
      </c>
      <c r="D10" s="13" t="inlineStr">
        <is>
          <t>Cedar Signal Insurance (Fictional)</t>
        </is>
      </c>
      <c r="E10" s="13" t="inlineStr">
        <is>
          <t>Active</t>
        </is>
      </c>
      <c r="F10" s="34" t="n">
        <v>45956</v>
      </c>
      <c r="G10" s="34" t="n">
        <v>46321</v>
      </c>
      <c r="H10" s="39" t="n">
        <v>2340</v>
      </c>
      <c r="I10" s="13" t="inlineStr">
        <is>
          <t>Casey Vale (Fictional)</t>
        </is>
      </c>
      <c r="J10" s="13" t="inlineStr">
        <is>
          <t>Same renewal date used to test a household date tie.</t>
        </is>
      </c>
      <c r="K10" s="24">
        <f>IF(OR($A10="",$G10=""),"",$G10-TODAY())</f>
        <v/>
      </c>
      <c r="L10" s="9">
        <f>IF($A10="","",IF($E10&lt;&gt;"Active","Not Active",IF($G10="","Check Date",IF($G10&lt;TODAY(),"Past Due",IF($G10&lt;=TODAY()+30,"0-30 Days",IF($G10&lt;=TODAY()+60,"31-60 Days",IF($G10&lt;=TODAY()+90,"61-90 Days","Over 90 Days")))))))</f>
        <v/>
      </c>
      <c r="M10" s="9">
        <f>IF($B10="","",IF(COUNTIF(Households!$A$5:$A$104,$B10)&gt;0,"Matched","Check ID"))</f>
        <v/>
      </c>
      <c r="N10" s="9">
        <f>IF(OR($A10="",$B10="",$E10&lt;&gt;"Active",$G10=""),"",IF(COUNTIFS($B$5:$B$104,$B10,$E$5:$E$104,"Active",$G$5:$G$104,"&gt;0",$G$5:$G$104,"&lt;"&amp;$G10)=0,"Next","Later"))</f>
        <v/>
      </c>
    </row>
    <row r="11" ht="20" customHeight="1">
      <c r="A11" s="13" t="inlineStr">
        <is>
          <t>P-F1007</t>
        </is>
      </c>
      <c r="B11" s="13" t="inlineStr">
        <is>
          <t>HH-F004</t>
        </is>
      </c>
      <c r="C11" s="13" t="inlineStr">
        <is>
          <t>Watercraft</t>
        </is>
      </c>
      <c r="D11" s="13" t="inlineStr">
        <is>
          <t>Silver Current Underwriters (Fictional)</t>
        </is>
      </c>
      <c r="E11" s="13" t="inlineStr">
        <is>
          <t>Pending</t>
        </is>
      </c>
      <c r="F11" s="34" t="n">
        <v>46291</v>
      </c>
      <c r="G11" s="34" t="n">
        <v>46656</v>
      </c>
      <c r="H11" s="39" t="n">
        <v>620</v>
      </c>
      <c r="I11" s="13" t="inlineStr">
        <is>
          <t>Morgan Pike (Fictional)</t>
        </is>
      </c>
      <c r="J11" s="13" t="inlineStr">
        <is>
          <t>Pending fictional watercraft record.</t>
        </is>
      </c>
      <c r="K11" s="23">
        <f>IF(OR($A11="",$G11=""),"",$G11-TODAY())</f>
        <v/>
      </c>
      <c r="L11" s="7">
        <f>IF($A11="","",IF($E11&lt;&gt;"Active","Not Active",IF($G11="","Check Date",IF($G11&lt;TODAY(),"Past Due",IF($G11&lt;=TODAY()+30,"0-30 Days",IF($G11&lt;=TODAY()+60,"31-60 Days",IF($G11&lt;=TODAY()+90,"61-90 Days","Over 90 Days")))))))</f>
        <v/>
      </c>
      <c r="M11" s="7">
        <f>IF($B11="","",IF(COUNTIF(Households!$A$5:$A$104,$B11)&gt;0,"Matched","Check ID"))</f>
        <v/>
      </c>
      <c r="N11" s="7">
        <f>IF(OR($A11="",$B11="",$E11&lt;&gt;"Active",$G11=""),"",IF(COUNTIFS($B$5:$B$104,$B11,$E$5:$E$104,"Active",$G$5:$G$104,"&gt;0",$G$5:$G$104,"&lt;"&amp;$G11)=0,"Next","Later"))</f>
        <v/>
      </c>
    </row>
    <row r="12" ht="20" customHeight="1">
      <c r="A12" s="13" t="inlineStr">
        <is>
          <t>P-F1008</t>
        </is>
      </c>
      <c r="B12" s="13" t="inlineStr">
        <is>
          <t>HH-F005</t>
        </is>
      </c>
      <c r="C12" s="13" t="inlineStr">
        <is>
          <t>Personal Auto</t>
        </is>
      </c>
      <c r="D12" s="13" t="inlineStr">
        <is>
          <t>Blue Orbit Indemnity (Fictional)</t>
        </is>
      </c>
      <c r="E12" s="13" t="inlineStr">
        <is>
          <t>Cancelled</t>
        </is>
      </c>
      <c r="F12" s="34" t="n">
        <v>45876</v>
      </c>
      <c r="G12" s="34" t="n">
        <v>46241</v>
      </c>
      <c r="H12" s="39" t="n">
        <v>980</v>
      </c>
      <c r="I12" s="13" t="inlineStr">
        <is>
          <t>Taylor Finch (Fictional)</t>
        </is>
      </c>
      <c r="J12" s="13" t="inlineStr">
        <is>
          <t>Cancelled fictional policy record retained for mapping history.</t>
        </is>
      </c>
      <c r="K12" s="24">
        <f>IF(OR($A12="",$G12=""),"",$G12-TODAY())</f>
        <v/>
      </c>
      <c r="L12" s="9">
        <f>IF($A12="","",IF($E12&lt;&gt;"Active","Not Active",IF($G12="","Check Date",IF($G12&lt;TODAY(),"Past Due",IF($G12&lt;=TODAY()+30,"0-30 Days",IF($G12&lt;=TODAY()+60,"31-60 Days",IF($G12&lt;=TODAY()+90,"61-90 Days","Over 90 Days")))))))</f>
        <v/>
      </c>
      <c r="M12" s="9">
        <f>IF($B12="","",IF(COUNTIF(Households!$A$5:$A$104,$B12)&gt;0,"Matched","Check ID"))</f>
        <v/>
      </c>
      <c r="N12" s="9">
        <f>IF(OR($A12="",$B12="",$E12&lt;&gt;"Active",$G12=""),"",IF(COUNTIFS($B$5:$B$104,$B12,$E$5:$E$104,"Active",$G$5:$G$104,"&gt;0",$G$5:$G$104,"&lt;"&amp;$G12)=0,"Next","Later"))</f>
        <v/>
      </c>
    </row>
    <row r="13" ht="20" customHeight="1">
      <c r="A13" s="13" t="inlineStr">
        <is>
          <t>P-F1009</t>
        </is>
      </c>
      <c r="B13" s="13" t="inlineStr">
        <is>
          <t>HH-F006</t>
        </is>
      </c>
      <c r="C13" s="13" t="inlineStr">
        <is>
          <t>Homeowners</t>
        </is>
      </c>
      <c r="D13" s="13" t="inlineStr">
        <is>
          <t>Maple Compass Casualty (Fictional)</t>
        </is>
      </c>
      <c r="E13" s="13" t="inlineStr">
        <is>
          <t>Active</t>
        </is>
      </c>
      <c r="F13" s="34" t="n">
        <v>46000</v>
      </c>
      <c r="G13" s="34" t="n">
        <v>46365</v>
      </c>
      <c r="H13" s="39" t="n">
        <v>2060</v>
      </c>
      <c r="I13" s="13" t="inlineStr">
        <is>
          <t>Jordan Reed (Fictional)</t>
        </is>
      </c>
      <c r="J13" s="13" t="inlineStr">
        <is>
          <t>Fictional residence policy record.</t>
        </is>
      </c>
      <c r="K13" s="23">
        <f>IF(OR($A13="",$G13=""),"",$G13-TODAY())</f>
        <v/>
      </c>
      <c r="L13" s="7">
        <f>IF($A13="","",IF($E13&lt;&gt;"Active","Not Active",IF($G13="","Check Date",IF($G13&lt;TODAY(),"Past Due",IF($G13&lt;=TODAY()+30,"0-30 Days",IF($G13&lt;=TODAY()+60,"31-60 Days",IF($G13&lt;=TODAY()+90,"61-90 Days","Over 90 Days")))))))</f>
        <v/>
      </c>
      <c r="M13" s="7">
        <f>IF($B13="","",IF(COUNTIF(Households!$A$5:$A$104,$B13)&gt;0,"Matched","Check ID"))</f>
        <v/>
      </c>
      <c r="N13" s="7">
        <f>IF(OR($A13="",$B13="",$E13&lt;&gt;"Active",$G13=""),"",IF(COUNTIFS($B$5:$B$104,$B13,$E$5:$E$104,"Active",$G$5:$G$104,"&gt;0",$G$5:$G$104,"&lt;"&amp;$G13)=0,"Next","Later"))</f>
        <v/>
      </c>
    </row>
    <row r="14" ht="20" customHeight="1">
      <c r="A14" s="13" t="inlineStr">
        <is>
          <t>P-F1010</t>
        </is>
      </c>
      <c r="B14" s="13" t="inlineStr">
        <is>
          <t>HH-F007</t>
        </is>
      </c>
      <c r="C14" s="13" t="inlineStr">
        <is>
          <t>Recreational Vehicle</t>
        </is>
      </c>
      <c r="D14" s="13" t="inlineStr">
        <is>
          <t>Cedar Signal Insurance (Fictional)</t>
        </is>
      </c>
      <c r="E14" s="13" t="inlineStr">
        <is>
          <t>Active</t>
        </is>
      </c>
      <c r="F14" s="34" t="n">
        <v>46276</v>
      </c>
      <c r="G14" s="34" t="n">
        <v>46641</v>
      </c>
      <c r="H14" s="39" t="n">
        <v>760</v>
      </c>
      <c r="I14" s="13" t="inlineStr">
        <is>
          <t>Morgan Pike (Fictional)</t>
        </is>
      </c>
      <c r="J14" s="13" t="inlineStr">
        <is>
          <t>Fictional recreational vehicle policy record.</t>
        </is>
      </c>
      <c r="K14" s="24">
        <f>IF(OR($A14="",$G14=""),"",$G14-TODAY())</f>
        <v/>
      </c>
      <c r="L14" s="9">
        <f>IF($A14="","",IF($E14&lt;&gt;"Active","Not Active",IF($G14="","Check Date",IF($G14&lt;TODAY(),"Past Due",IF($G14&lt;=TODAY()+30,"0-30 Days",IF($G14&lt;=TODAY()+60,"31-60 Days",IF($G14&lt;=TODAY()+90,"61-90 Days","Over 90 Days")))))))</f>
        <v/>
      </c>
      <c r="M14" s="9">
        <f>IF($B14="","",IF(COUNTIF(Households!$A$5:$A$104,$B14)&gt;0,"Matched","Check ID"))</f>
        <v/>
      </c>
      <c r="N14" s="9">
        <f>IF(OR($A14="",$B14="",$E14&lt;&gt;"Active",$G14=""),"",IF(COUNTIFS($B$5:$B$104,$B14,$E$5:$E$104,"Active",$G$5:$G$104,"&gt;0",$G$5:$G$104,"&lt;"&amp;$G14)=0,"Next","Later"))</f>
        <v/>
      </c>
    </row>
    <row r="15" ht="20" customHeight="1">
      <c r="A15" s="13" t="inlineStr">
        <is>
          <t>P-F1011</t>
        </is>
      </c>
      <c r="B15" s="13" t="inlineStr">
        <is>
          <t>HH-F008</t>
        </is>
      </c>
      <c r="C15" s="13" t="inlineStr">
        <is>
          <t>Personal Auto</t>
        </is>
      </c>
      <c r="D15" s="13" t="inlineStr">
        <is>
          <t>Harbor Lantern Mutual (Fictional)</t>
        </is>
      </c>
      <c r="E15" s="13" t="inlineStr">
        <is>
          <t>Active</t>
        </is>
      </c>
      <c r="F15" s="34" t="n">
        <v>45941</v>
      </c>
      <c r="G15" s="34" t="n">
        <v>46306</v>
      </c>
      <c r="H15" s="39" t="n">
        <v>1375</v>
      </c>
      <c r="I15" s="13" t="inlineStr">
        <is>
          <t>Taylor Finch (Fictional)</t>
        </is>
      </c>
      <c r="J15" s="13" t="inlineStr">
        <is>
          <t>Thirty-day renewal boundary test.</t>
        </is>
      </c>
      <c r="K15" s="23">
        <f>IF(OR($A15="",$G15=""),"",$G15-TODAY())</f>
        <v/>
      </c>
      <c r="L15" s="7">
        <f>IF($A15="","",IF($E15&lt;&gt;"Active","Not Active",IF($G15="","Check Date",IF($G15&lt;TODAY(),"Past Due",IF($G15&lt;=TODAY()+30,"0-30 Days",IF($G15&lt;=TODAY()+60,"31-60 Days",IF($G15&lt;=TODAY()+90,"61-90 Days","Over 90 Days")))))))</f>
        <v/>
      </c>
      <c r="M15" s="7">
        <f>IF($B15="","",IF(COUNTIF(Households!$A$5:$A$104,$B15)&gt;0,"Matched","Check ID"))</f>
        <v/>
      </c>
      <c r="N15" s="7">
        <f>IF(OR($A15="",$B15="",$E15&lt;&gt;"Active",$G15=""),"",IF(COUNTIFS($B$5:$B$104,$B15,$E$5:$E$104,"Active",$G$5:$G$104,"&gt;0",$G$5:$G$104,"&lt;"&amp;$G15)=0,"Next","Later"))</f>
        <v/>
      </c>
    </row>
    <row r="16" ht="20" customHeight="1">
      <c r="A16" s="13" t="inlineStr">
        <is>
          <t>P-F1012</t>
        </is>
      </c>
      <c r="B16" s="13" t="inlineStr">
        <is>
          <t>HH-F999</t>
        </is>
      </c>
      <c r="C16" s="13" t="inlineStr">
        <is>
          <t>Renters</t>
        </is>
      </c>
      <c r="D16" s="13" t="inlineStr">
        <is>
          <t>Silver Current Underwriters (Fictional)</t>
        </is>
      </c>
      <c r="E16" s="13" t="inlineStr">
        <is>
          <t>Active</t>
        </is>
      </c>
      <c r="F16" s="34" t="n">
        <v>45971</v>
      </c>
      <c r="G16" s="34" t="n">
        <v>46336</v>
      </c>
      <c r="H16" s="39" t="n">
        <v>0</v>
      </c>
      <c r="I16" s="13" t="inlineStr">
        <is>
          <t>Casey Vale (Fictional)</t>
        </is>
      </c>
      <c r="J16" s="13" t="inlineStr">
        <is>
          <t>Unmatched fictional household ID and zero-amount boundary test.</t>
        </is>
      </c>
      <c r="K16" s="24">
        <f>IF(OR($A16="",$G16=""),"",$G16-TODAY())</f>
        <v/>
      </c>
      <c r="L16" s="9">
        <f>IF($A16="","",IF($E16&lt;&gt;"Active","Not Active",IF($G16="","Check Date",IF($G16&lt;TODAY(),"Past Due",IF($G16&lt;=TODAY()+30,"0-30 Days",IF($G16&lt;=TODAY()+60,"31-60 Days",IF($G16&lt;=TODAY()+90,"61-90 Days","Over 90 Days")))))))</f>
        <v/>
      </c>
      <c r="M16" s="9">
        <f>IF($B16="","",IF(COUNTIF(Households!$A$5:$A$104,$B16)&gt;0,"Matched","Check ID"))</f>
        <v/>
      </c>
      <c r="N16" s="9">
        <f>IF(OR($A16="",$B16="",$E16&lt;&gt;"Active",$G16=""),"",IF(COUNTIFS($B$5:$B$104,$B16,$E$5:$E$104,"Active",$G$5:$G$104,"&gt;0",$G$5:$G$104,"&lt;"&amp;$G16)=0,"Next","Later"))</f>
        <v/>
      </c>
    </row>
    <row r="17" ht="20" customHeight="1">
      <c r="A17" s="13" t="n"/>
      <c r="B17" s="13" t="n"/>
      <c r="C17" s="13" t="n"/>
      <c r="D17" s="13" t="n"/>
      <c r="E17" s="13" t="n"/>
      <c r="F17" s="34" t="n"/>
      <c r="G17" s="34" t="n"/>
      <c r="H17" s="39" t="n"/>
      <c r="I17" s="13" t="n"/>
      <c r="J17" s="13" t="n"/>
      <c r="K17" s="23">
        <f>IF(OR($A17="",$G17=""),"",$G17-TODAY())</f>
        <v/>
      </c>
      <c r="L17" s="7">
        <f>IF($A17="","",IF($E17&lt;&gt;"Active","Not Active",IF($G17="","Check Date",IF($G17&lt;TODAY(),"Past Due",IF($G17&lt;=TODAY()+30,"0-30 Days",IF($G17&lt;=TODAY()+60,"31-60 Days",IF($G17&lt;=TODAY()+90,"61-90 Days","Over 90 Days")))))))</f>
        <v/>
      </c>
      <c r="M17" s="7">
        <f>IF($B17="","",IF(COUNTIF(Households!$A$5:$A$104,$B17)&gt;0,"Matched","Check ID"))</f>
        <v/>
      </c>
      <c r="N17" s="7">
        <f>IF(OR($A17="",$B17="",$E17&lt;&gt;"Active",$G17=""),"",IF(COUNTIFS($B$5:$B$104,$B17,$E$5:$E$104,"Active",$G$5:$G$104,"&gt;0",$G$5:$G$104,"&lt;"&amp;$G17)=0,"Next","Later"))</f>
        <v/>
      </c>
    </row>
    <row r="18" ht="20" customHeight="1">
      <c r="A18" s="13" t="n"/>
      <c r="B18" s="13" t="n"/>
      <c r="C18" s="13" t="n"/>
      <c r="D18" s="13" t="n"/>
      <c r="E18" s="13" t="n"/>
      <c r="F18" s="34" t="n"/>
      <c r="G18" s="34" t="n"/>
      <c r="H18" s="39" t="n"/>
      <c r="I18" s="13" t="n"/>
      <c r="J18" s="13" t="n"/>
      <c r="K18" s="24">
        <f>IF(OR($A18="",$G18=""),"",$G18-TODAY())</f>
        <v/>
      </c>
      <c r="L18" s="9">
        <f>IF($A18="","",IF($E18&lt;&gt;"Active","Not Active",IF($G18="","Check Date",IF($G18&lt;TODAY(),"Past Due",IF($G18&lt;=TODAY()+30,"0-30 Days",IF($G18&lt;=TODAY()+60,"31-60 Days",IF($G18&lt;=TODAY()+90,"61-90 Days","Over 90 Days")))))))</f>
        <v/>
      </c>
      <c r="M18" s="9">
        <f>IF($B18="","",IF(COUNTIF(Households!$A$5:$A$104,$B18)&gt;0,"Matched","Check ID"))</f>
        <v/>
      </c>
      <c r="N18" s="9">
        <f>IF(OR($A18="",$B18="",$E18&lt;&gt;"Active",$G18=""),"",IF(COUNTIFS($B$5:$B$104,$B18,$E$5:$E$104,"Active",$G$5:$G$104,"&gt;0",$G$5:$G$104,"&lt;"&amp;$G18)=0,"Next","Later"))</f>
        <v/>
      </c>
    </row>
    <row r="19" ht="20" customHeight="1">
      <c r="A19" s="13" t="n"/>
      <c r="B19" s="13" t="n"/>
      <c r="C19" s="13" t="n"/>
      <c r="D19" s="13" t="n"/>
      <c r="E19" s="13" t="n"/>
      <c r="F19" s="34" t="n"/>
      <c r="G19" s="34" t="n"/>
      <c r="H19" s="39" t="n"/>
      <c r="I19" s="13" t="n"/>
      <c r="J19" s="13" t="n"/>
      <c r="K19" s="23">
        <f>IF(OR($A19="",$G19=""),"",$G19-TODAY())</f>
        <v/>
      </c>
      <c r="L19" s="7">
        <f>IF($A19="","",IF($E19&lt;&gt;"Active","Not Active",IF($G19="","Check Date",IF($G19&lt;TODAY(),"Past Due",IF($G19&lt;=TODAY()+30,"0-30 Days",IF($G19&lt;=TODAY()+60,"31-60 Days",IF($G19&lt;=TODAY()+90,"61-90 Days","Over 90 Days")))))))</f>
        <v/>
      </c>
      <c r="M19" s="7">
        <f>IF($B19="","",IF(COUNTIF(Households!$A$5:$A$104,$B19)&gt;0,"Matched","Check ID"))</f>
        <v/>
      </c>
      <c r="N19" s="7">
        <f>IF(OR($A19="",$B19="",$E19&lt;&gt;"Active",$G19=""),"",IF(COUNTIFS($B$5:$B$104,$B19,$E$5:$E$104,"Active",$G$5:$G$104,"&gt;0",$G$5:$G$104,"&lt;"&amp;$G19)=0,"Next","Later"))</f>
        <v/>
      </c>
    </row>
    <row r="20" ht="20" customHeight="1">
      <c r="A20" s="13" t="n"/>
      <c r="B20" s="13" t="n"/>
      <c r="C20" s="13" t="n"/>
      <c r="D20" s="13" t="n"/>
      <c r="E20" s="13" t="n"/>
      <c r="F20" s="34" t="n"/>
      <c r="G20" s="34" t="n"/>
      <c r="H20" s="39" t="n"/>
      <c r="I20" s="13" t="n"/>
      <c r="J20" s="13" t="n"/>
      <c r="K20" s="24">
        <f>IF(OR($A20="",$G20=""),"",$G20-TODAY())</f>
        <v/>
      </c>
      <c r="L20" s="9">
        <f>IF($A20="","",IF($E20&lt;&gt;"Active","Not Active",IF($G20="","Check Date",IF($G20&lt;TODAY(),"Past Due",IF($G20&lt;=TODAY()+30,"0-30 Days",IF($G20&lt;=TODAY()+60,"31-60 Days",IF($G20&lt;=TODAY()+90,"61-90 Days","Over 90 Days")))))))</f>
        <v/>
      </c>
      <c r="M20" s="9">
        <f>IF($B20="","",IF(COUNTIF(Households!$A$5:$A$104,$B20)&gt;0,"Matched","Check ID"))</f>
        <v/>
      </c>
      <c r="N20" s="9">
        <f>IF(OR($A20="",$B20="",$E20&lt;&gt;"Active",$G20=""),"",IF(COUNTIFS($B$5:$B$104,$B20,$E$5:$E$104,"Active",$G$5:$G$104,"&gt;0",$G$5:$G$104,"&lt;"&amp;$G20)=0,"Next","Later"))</f>
        <v/>
      </c>
    </row>
    <row r="21" ht="20" customHeight="1">
      <c r="A21" s="13" t="n"/>
      <c r="B21" s="13" t="n"/>
      <c r="C21" s="13" t="n"/>
      <c r="D21" s="13" t="n"/>
      <c r="E21" s="13" t="n"/>
      <c r="F21" s="34" t="n"/>
      <c r="G21" s="34" t="n"/>
      <c r="H21" s="39" t="n"/>
      <c r="I21" s="13" t="n"/>
      <c r="J21" s="13" t="n"/>
      <c r="K21" s="23">
        <f>IF(OR($A21="",$G21=""),"",$G21-TODAY())</f>
        <v/>
      </c>
      <c r="L21" s="7">
        <f>IF($A21="","",IF($E21&lt;&gt;"Active","Not Active",IF($G21="","Check Date",IF($G21&lt;TODAY(),"Past Due",IF($G21&lt;=TODAY()+30,"0-30 Days",IF($G21&lt;=TODAY()+60,"31-60 Days",IF($G21&lt;=TODAY()+90,"61-90 Days","Over 90 Days")))))))</f>
        <v/>
      </c>
      <c r="M21" s="7">
        <f>IF($B21="","",IF(COUNTIF(Households!$A$5:$A$104,$B21)&gt;0,"Matched","Check ID"))</f>
        <v/>
      </c>
      <c r="N21" s="7">
        <f>IF(OR($A21="",$B21="",$E21&lt;&gt;"Active",$G21=""),"",IF(COUNTIFS($B$5:$B$104,$B21,$E$5:$E$104,"Active",$G$5:$G$104,"&gt;0",$G$5:$G$104,"&lt;"&amp;$G21)=0,"Next","Later"))</f>
        <v/>
      </c>
    </row>
    <row r="22" ht="20" customHeight="1">
      <c r="A22" s="13" t="n"/>
      <c r="B22" s="13" t="n"/>
      <c r="C22" s="13" t="n"/>
      <c r="D22" s="13" t="n"/>
      <c r="E22" s="13" t="n"/>
      <c r="F22" s="34" t="n"/>
      <c r="G22" s="34" t="n"/>
      <c r="H22" s="39" t="n"/>
      <c r="I22" s="13" t="n"/>
      <c r="J22" s="13" t="n"/>
      <c r="K22" s="24">
        <f>IF(OR($A22="",$G22=""),"",$G22-TODAY())</f>
        <v/>
      </c>
      <c r="L22" s="9">
        <f>IF($A22="","",IF($E22&lt;&gt;"Active","Not Active",IF($G22="","Check Date",IF($G22&lt;TODAY(),"Past Due",IF($G22&lt;=TODAY()+30,"0-30 Days",IF($G22&lt;=TODAY()+60,"31-60 Days",IF($G22&lt;=TODAY()+90,"61-90 Days","Over 90 Days")))))))</f>
        <v/>
      </c>
      <c r="M22" s="9">
        <f>IF($B22="","",IF(COUNTIF(Households!$A$5:$A$104,$B22)&gt;0,"Matched","Check ID"))</f>
        <v/>
      </c>
      <c r="N22" s="9">
        <f>IF(OR($A22="",$B22="",$E22&lt;&gt;"Active",$G22=""),"",IF(COUNTIFS($B$5:$B$104,$B22,$E$5:$E$104,"Active",$G$5:$G$104,"&gt;0",$G$5:$G$104,"&lt;"&amp;$G22)=0,"Next","Later"))</f>
        <v/>
      </c>
    </row>
    <row r="23" ht="20" customHeight="1">
      <c r="A23" s="13" t="n"/>
      <c r="B23" s="13" t="n"/>
      <c r="C23" s="13" t="n"/>
      <c r="D23" s="13" t="n"/>
      <c r="E23" s="13" t="n"/>
      <c r="F23" s="34" t="n"/>
      <c r="G23" s="34" t="n"/>
      <c r="H23" s="39" t="n"/>
      <c r="I23" s="13" t="n"/>
      <c r="J23" s="13" t="n"/>
      <c r="K23" s="23">
        <f>IF(OR($A23="",$G23=""),"",$G23-TODAY())</f>
        <v/>
      </c>
      <c r="L23" s="7">
        <f>IF($A23="","",IF($E23&lt;&gt;"Active","Not Active",IF($G23="","Check Date",IF($G23&lt;TODAY(),"Past Due",IF($G23&lt;=TODAY()+30,"0-30 Days",IF($G23&lt;=TODAY()+60,"31-60 Days",IF($G23&lt;=TODAY()+90,"61-90 Days","Over 90 Days")))))))</f>
        <v/>
      </c>
      <c r="M23" s="7">
        <f>IF($B23="","",IF(COUNTIF(Households!$A$5:$A$104,$B23)&gt;0,"Matched","Check ID"))</f>
        <v/>
      </c>
      <c r="N23" s="7">
        <f>IF(OR($A23="",$B23="",$E23&lt;&gt;"Active",$G23=""),"",IF(COUNTIFS($B$5:$B$104,$B23,$E$5:$E$104,"Active",$G$5:$G$104,"&gt;0",$G$5:$G$104,"&lt;"&amp;$G23)=0,"Next","Later"))</f>
        <v/>
      </c>
    </row>
    <row r="24" ht="20" customHeight="1">
      <c r="A24" s="13" t="n"/>
      <c r="B24" s="13" t="n"/>
      <c r="C24" s="13" t="n"/>
      <c r="D24" s="13" t="n"/>
      <c r="E24" s="13" t="n"/>
      <c r="F24" s="34" t="n"/>
      <c r="G24" s="34" t="n"/>
      <c r="H24" s="39" t="n"/>
      <c r="I24" s="13" t="n"/>
      <c r="J24" s="13" t="n"/>
      <c r="K24" s="24">
        <f>IF(OR($A24="",$G24=""),"",$G24-TODAY())</f>
        <v/>
      </c>
      <c r="L24" s="9">
        <f>IF($A24="","",IF($E24&lt;&gt;"Active","Not Active",IF($G24="","Check Date",IF($G24&lt;TODAY(),"Past Due",IF($G24&lt;=TODAY()+30,"0-30 Days",IF($G24&lt;=TODAY()+60,"31-60 Days",IF($G24&lt;=TODAY()+90,"61-90 Days","Over 90 Days")))))))</f>
        <v/>
      </c>
      <c r="M24" s="9">
        <f>IF($B24="","",IF(COUNTIF(Households!$A$5:$A$104,$B24)&gt;0,"Matched","Check ID"))</f>
        <v/>
      </c>
      <c r="N24" s="9">
        <f>IF(OR($A24="",$B24="",$E24&lt;&gt;"Active",$G24=""),"",IF(COUNTIFS($B$5:$B$104,$B24,$E$5:$E$104,"Active",$G$5:$G$104,"&gt;0",$G$5:$G$104,"&lt;"&amp;$G24)=0,"Next","Later"))</f>
        <v/>
      </c>
    </row>
    <row r="25" ht="20" customHeight="1">
      <c r="A25" s="13" t="n"/>
      <c r="B25" s="13" t="n"/>
      <c r="C25" s="13" t="n"/>
      <c r="D25" s="13" t="n"/>
      <c r="E25" s="13" t="n"/>
      <c r="F25" s="34" t="n"/>
      <c r="G25" s="34" t="n"/>
      <c r="H25" s="39" t="n"/>
      <c r="I25" s="13" t="n"/>
      <c r="J25" s="13" t="n"/>
      <c r="K25" s="23">
        <f>IF(OR($A25="",$G25=""),"",$G25-TODAY())</f>
        <v/>
      </c>
      <c r="L25" s="7">
        <f>IF($A25="","",IF($E25&lt;&gt;"Active","Not Active",IF($G25="","Check Date",IF($G25&lt;TODAY(),"Past Due",IF($G25&lt;=TODAY()+30,"0-30 Days",IF($G25&lt;=TODAY()+60,"31-60 Days",IF($G25&lt;=TODAY()+90,"61-90 Days","Over 90 Days")))))))</f>
        <v/>
      </c>
      <c r="M25" s="7">
        <f>IF($B25="","",IF(COUNTIF(Households!$A$5:$A$104,$B25)&gt;0,"Matched","Check ID"))</f>
        <v/>
      </c>
      <c r="N25" s="7">
        <f>IF(OR($A25="",$B25="",$E25&lt;&gt;"Active",$G25=""),"",IF(COUNTIFS($B$5:$B$104,$B25,$E$5:$E$104,"Active",$G$5:$G$104,"&gt;0",$G$5:$G$104,"&lt;"&amp;$G25)=0,"Next","Later"))</f>
        <v/>
      </c>
    </row>
    <row r="26" ht="20" customHeight="1">
      <c r="A26" s="13" t="n"/>
      <c r="B26" s="13" t="n"/>
      <c r="C26" s="13" t="n"/>
      <c r="D26" s="13" t="n"/>
      <c r="E26" s="13" t="n"/>
      <c r="F26" s="34" t="n"/>
      <c r="G26" s="34" t="n"/>
      <c r="H26" s="39" t="n"/>
      <c r="I26" s="13" t="n"/>
      <c r="J26" s="13" t="n"/>
      <c r="K26" s="24">
        <f>IF(OR($A26="",$G26=""),"",$G26-TODAY())</f>
        <v/>
      </c>
      <c r="L26" s="9">
        <f>IF($A26="","",IF($E26&lt;&gt;"Active","Not Active",IF($G26="","Check Date",IF($G26&lt;TODAY(),"Past Due",IF($G26&lt;=TODAY()+30,"0-30 Days",IF($G26&lt;=TODAY()+60,"31-60 Days",IF($G26&lt;=TODAY()+90,"61-90 Days","Over 90 Days")))))))</f>
        <v/>
      </c>
      <c r="M26" s="9">
        <f>IF($B26="","",IF(COUNTIF(Households!$A$5:$A$104,$B26)&gt;0,"Matched","Check ID"))</f>
        <v/>
      </c>
      <c r="N26" s="9">
        <f>IF(OR($A26="",$B26="",$E26&lt;&gt;"Active",$G26=""),"",IF(COUNTIFS($B$5:$B$104,$B26,$E$5:$E$104,"Active",$G$5:$G$104,"&gt;0",$G$5:$G$104,"&lt;"&amp;$G26)=0,"Next","Later"))</f>
        <v/>
      </c>
    </row>
    <row r="27" ht="20" customHeight="1">
      <c r="A27" s="13" t="n"/>
      <c r="B27" s="13" t="n"/>
      <c r="C27" s="13" t="n"/>
      <c r="D27" s="13" t="n"/>
      <c r="E27" s="13" t="n"/>
      <c r="F27" s="34" t="n"/>
      <c r="G27" s="34" t="n"/>
      <c r="H27" s="39" t="n"/>
      <c r="I27" s="13" t="n"/>
      <c r="J27" s="13" t="n"/>
      <c r="K27" s="23">
        <f>IF(OR($A27="",$G27=""),"",$G27-TODAY())</f>
        <v/>
      </c>
      <c r="L27" s="7">
        <f>IF($A27="","",IF($E27&lt;&gt;"Active","Not Active",IF($G27="","Check Date",IF($G27&lt;TODAY(),"Past Due",IF($G27&lt;=TODAY()+30,"0-30 Days",IF($G27&lt;=TODAY()+60,"31-60 Days",IF($G27&lt;=TODAY()+90,"61-90 Days","Over 90 Days")))))))</f>
        <v/>
      </c>
      <c r="M27" s="7">
        <f>IF($B27="","",IF(COUNTIF(Households!$A$5:$A$104,$B27)&gt;0,"Matched","Check ID"))</f>
        <v/>
      </c>
      <c r="N27" s="7">
        <f>IF(OR($A27="",$B27="",$E27&lt;&gt;"Active",$G27=""),"",IF(COUNTIFS($B$5:$B$104,$B27,$E$5:$E$104,"Active",$G$5:$G$104,"&gt;0",$G$5:$G$104,"&lt;"&amp;$G27)=0,"Next","Later"))</f>
        <v/>
      </c>
    </row>
    <row r="28" ht="20" customHeight="1">
      <c r="A28" s="13" t="n"/>
      <c r="B28" s="13" t="n"/>
      <c r="C28" s="13" t="n"/>
      <c r="D28" s="13" t="n"/>
      <c r="E28" s="13" t="n"/>
      <c r="F28" s="34" t="n"/>
      <c r="G28" s="34" t="n"/>
      <c r="H28" s="39" t="n"/>
      <c r="I28" s="13" t="n"/>
      <c r="J28" s="13" t="n"/>
      <c r="K28" s="24">
        <f>IF(OR($A28="",$G28=""),"",$G28-TODAY())</f>
        <v/>
      </c>
      <c r="L28" s="9">
        <f>IF($A28="","",IF($E28&lt;&gt;"Active","Not Active",IF($G28="","Check Date",IF($G28&lt;TODAY(),"Past Due",IF($G28&lt;=TODAY()+30,"0-30 Days",IF($G28&lt;=TODAY()+60,"31-60 Days",IF($G28&lt;=TODAY()+90,"61-90 Days","Over 90 Days")))))))</f>
        <v/>
      </c>
      <c r="M28" s="9">
        <f>IF($B28="","",IF(COUNTIF(Households!$A$5:$A$104,$B28)&gt;0,"Matched","Check ID"))</f>
        <v/>
      </c>
      <c r="N28" s="9">
        <f>IF(OR($A28="",$B28="",$E28&lt;&gt;"Active",$G28=""),"",IF(COUNTIFS($B$5:$B$104,$B28,$E$5:$E$104,"Active",$G$5:$G$104,"&gt;0",$G$5:$G$104,"&lt;"&amp;$G28)=0,"Next","Later"))</f>
        <v/>
      </c>
    </row>
    <row r="29" ht="20" customHeight="1">
      <c r="A29" s="13" t="n"/>
      <c r="B29" s="13" t="n"/>
      <c r="C29" s="13" t="n"/>
      <c r="D29" s="13" t="n"/>
      <c r="E29" s="13" t="n"/>
      <c r="F29" s="34" t="n"/>
      <c r="G29" s="34" t="n"/>
      <c r="H29" s="39" t="n"/>
      <c r="I29" s="13" t="n"/>
      <c r="J29" s="13" t="n"/>
      <c r="K29" s="23">
        <f>IF(OR($A29="",$G29=""),"",$G29-TODAY())</f>
        <v/>
      </c>
      <c r="L29" s="7">
        <f>IF($A29="","",IF($E29&lt;&gt;"Active","Not Active",IF($G29="","Check Date",IF($G29&lt;TODAY(),"Past Due",IF($G29&lt;=TODAY()+30,"0-30 Days",IF($G29&lt;=TODAY()+60,"31-60 Days",IF($G29&lt;=TODAY()+90,"61-90 Days","Over 90 Days")))))))</f>
        <v/>
      </c>
      <c r="M29" s="7">
        <f>IF($B29="","",IF(COUNTIF(Households!$A$5:$A$104,$B29)&gt;0,"Matched","Check ID"))</f>
        <v/>
      </c>
      <c r="N29" s="7">
        <f>IF(OR($A29="",$B29="",$E29&lt;&gt;"Active",$G29=""),"",IF(COUNTIFS($B$5:$B$104,$B29,$E$5:$E$104,"Active",$G$5:$G$104,"&gt;0",$G$5:$G$104,"&lt;"&amp;$G29)=0,"Next","Later"))</f>
        <v/>
      </c>
    </row>
    <row r="30" ht="20" customHeight="1">
      <c r="A30" s="13" t="n"/>
      <c r="B30" s="13" t="n"/>
      <c r="C30" s="13" t="n"/>
      <c r="D30" s="13" t="n"/>
      <c r="E30" s="13" t="n"/>
      <c r="F30" s="34" t="n"/>
      <c r="G30" s="34" t="n"/>
      <c r="H30" s="39" t="n"/>
      <c r="I30" s="13" t="n"/>
      <c r="J30" s="13" t="n"/>
      <c r="K30" s="24">
        <f>IF(OR($A30="",$G30=""),"",$G30-TODAY())</f>
        <v/>
      </c>
      <c r="L30" s="9">
        <f>IF($A30="","",IF($E30&lt;&gt;"Active","Not Active",IF($G30="","Check Date",IF($G30&lt;TODAY(),"Past Due",IF($G30&lt;=TODAY()+30,"0-30 Days",IF($G30&lt;=TODAY()+60,"31-60 Days",IF($G30&lt;=TODAY()+90,"61-90 Days","Over 90 Days")))))))</f>
        <v/>
      </c>
      <c r="M30" s="9">
        <f>IF($B30="","",IF(COUNTIF(Households!$A$5:$A$104,$B30)&gt;0,"Matched","Check ID"))</f>
        <v/>
      </c>
      <c r="N30" s="9">
        <f>IF(OR($A30="",$B30="",$E30&lt;&gt;"Active",$G30=""),"",IF(COUNTIFS($B$5:$B$104,$B30,$E$5:$E$104,"Active",$G$5:$G$104,"&gt;0",$G$5:$G$104,"&lt;"&amp;$G30)=0,"Next","Later"))</f>
        <v/>
      </c>
    </row>
    <row r="31" ht="20" customHeight="1">
      <c r="A31" s="13" t="n"/>
      <c r="B31" s="13" t="n"/>
      <c r="C31" s="13" t="n"/>
      <c r="D31" s="13" t="n"/>
      <c r="E31" s="13" t="n"/>
      <c r="F31" s="34" t="n"/>
      <c r="G31" s="34" t="n"/>
      <c r="H31" s="39" t="n"/>
      <c r="I31" s="13" t="n"/>
      <c r="J31" s="13" t="n"/>
      <c r="K31" s="23">
        <f>IF(OR($A31="",$G31=""),"",$G31-TODAY())</f>
        <v/>
      </c>
      <c r="L31" s="7">
        <f>IF($A31="","",IF($E31&lt;&gt;"Active","Not Active",IF($G31="","Check Date",IF($G31&lt;TODAY(),"Past Due",IF($G31&lt;=TODAY()+30,"0-30 Days",IF($G31&lt;=TODAY()+60,"31-60 Days",IF($G31&lt;=TODAY()+90,"61-90 Days","Over 90 Days")))))))</f>
        <v/>
      </c>
      <c r="M31" s="7">
        <f>IF($B31="","",IF(COUNTIF(Households!$A$5:$A$104,$B31)&gt;0,"Matched","Check ID"))</f>
        <v/>
      </c>
      <c r="N31" s="7">
        <f>IF(OR($A31="",$B31="",$E31&lt;&gt;"Active",$G31=""),"",IF(COUNTIFS($B$5:$B$104,$B31,$E$5:$E$104,"Active",$G$5:$G$104,"&gt;0",$G$5:$G$104,"&lt;"&amp;$G31)=0,"Next","Later"))</f>
        <v/>
      </c>
    </row>
    <row r="32" ht="20" customHeight="1">
      <c r="A32" s="13" t="n"/>
      <c r="B32" s="13" t="n"/>
      <c r="C32" s="13" t="n"/>
      <c r="D32" s="13" t="n"/>
      <c r="E32" s="13" t="n"/>
      <c r="F32" s="34" t="n"/>
      <c r="G32" s="34" t="n"/>
      <c r="H32" s="39" t="n"/>
      <c r="I32" s="13" t="n"/>
      <c r="J32" s="13" t="n"/>
      <c r="K32" s="24">
        <f>IF(OR($A32="",$G32=""),"",$G32-TODAY())</f>
        <v/>
      </c>
      <c r="L32" s="9">
        <f>IF($A32="","",IF($E32&lt;&gt;"Active","Not Active",IF($G32="","Check Date",IF($G32&lt;TODAY(),"Past Due",IF($G32&lt;=TODAY()+30,"0-30 Days",IF($G32&lt;=TODAY()+60,"31-60 Days",IF($G32&lt;=TODAY()+90,"61-90 Days","Over 90 Days")))))))</f>
        <v/>
      </c>
      <c r="M32" s="9">
        <f>IF($B32="","",IF(COUNTIF(Households!$A$5:$A$104,$B32)&gt;0,"Matched","Check ID"))</f>
        <v/>
      </c>
      <c r="N32" s="9">
        <f>IF(OR($A32="",$B32="",$E32&lt;&gt;"Active",$G32=""),"",IF(COUNTIFS($B$5:$B$104,$B32,$E$5:$E$104,"Active",$G$5:$G$104,"&gt;0",$G$5:$G$104,"&lt;"&amp;$G32)=0,"Next","Later"))</f>
        <v/>
      </c>
    </row>
    <row r="33" ht="20" customHeight="1">
      <c r="A33" s="13" t="n"/>
      <c r="B33" s="13" t="n"/>
      <c r="C33" s="13" t="n"/>
      <c r="D33" s="13" t="n"/>
      <c r="E33" s="13" t="n"/>
      <c r="F33" s="34" t="n"/>
      <c r="G33" s="34" t="n"/>
      <c r="H33" s="39" t="n"/>
      <c r="I33" s="13" t="n"/>
      <c r="J33" s="13" t="n"/>
      <c r="K33" s="23">
        <f>IF(OR($A33="",$G33=""),"",$G33-TODAY())</f>
        <v/>
      </c>
      <c r="L33" s="7">
        <f>IF($A33="","",IF($E33&lt;&gt;"Active","Not Active",IF($G33="","Check Date",IF($G33&lt;TODAY(),"Past Due",IF($G33&lt;=TODAY()+30,"0-30 Days",IF($G33&lt;=TODAY()+60,"31-60 Days",IF($G33&lt;=TODAY()+90,"61-90 Days","Over 90 Days")))))))</f>
        <v/>
      </c>
      <c r="M33" s="7">
        <f>IF($B33="","",IF(COUNTIF(Households!$A$5:$A$104,$B33)&gt;0,"Matched","Check ID"))</f>
        <v/>
      </c>
      <c r="N33" s="7">
        <f>IF(OR($A33="",$B33="",$E33&lt;&gt;"Active",$G33=""),"",IF(COUNTIFS($B$5:$B$104,$B33,$E$5:$E$104,"Active",$G$5:$G$104,"&gt;0",$G$5:$G$104,"&lt;"&amp;$G33)=0,"Next","Later"))</f>
        <v/>
      </c>
    </row>
    <row r="34" ht="20" customHeight="1">
      <c r="A34" s="13" t="n"/>
      <c r="B34" s="13" t="n"/>
      <c r="C34" s="13" t="n"/>
      <c r="D34" s="13" t="n"/>
      <c r="E34" s="13" t="n"/>
      <c r="F34" s="34" t="n"/>
      <c r="G34" s="34" t="n"/>
      <c r="H34" s="39" t="n"/>
      <c r="I34" s="13" t="n"/>
      <c r="J34" s="13" t="n"/>
      <c r="K34" s="24">
        <f>IF(OR($A34="",$G34=""),"",$G34-TODAY())</f>
        <v/>
      </c>
      <c r="L34" s="9">
        <f>IF($A34="","",IF($E34&lt;&gt;"Active","Not Active",IF($G34="","Check Date",IF($G34&lt;TODAY(),"Past Due",IF($G34&lt;=TODAY()+30,"0-30 Days",IF($G34&lt;=TODAY()+60,"31-60 Days",IF($G34&lt;=TODAY()+90,"61-90 Days","Over 90 Days")))))))</f>
        <v/>
      </c>
      <c r="M34" s="9">
        <f>IF($B34="","",IF(COUNTIF(Households!$A$5:$A$104,$B34)&gt;0,"Matched","Check ID"))</f>
        <v/>
      </c>
      <c r="N34" s="9">
        <f>IF(OR($A34="",$B34="",$E34&lt;&gt;"Active",$G34=""),"",IF(COUNTIFS($B$5:$B$104,$B34,$E$5:$E$104,"Active",$G$5:$G$104,"&gt;0",$G$5:$G$104,"&lt;"&amp;$G34)=0,"Next","Later"))</f>
        <v/>
      </c>
    </row>
    <row r="35" ht="20" customHeight="1">
      <c r="A35" s="13" t="n"/>
      <c r="B35" s="13" t="n"/>
      <c r="C35" s="13" t="n"/>
      <c r="D35" s="13" t="n"/>
      <c r="E35" s="13" t="n"/>
      <c r="F35" s="34" t="n"/>
      <c r="G35" s="34" t="n"/>
      <c r="H35" s="39" t="n"/>
      <c r="I35" s="13" t="n"/>
      <c r="J35" s="13" t="n"/>
      <c r="K35" s="23">
        <f>IF(OR($A35="",$G35=""),"",$G35-TODAY())</f>
        <v/>
      </c>
      <c r="L35" s="7">
        <f>IF($A35="","",IF($E35&lt;&gt;"Active","Not Active",IF($G35="","Check Date",IF($G35&lt;TODAY(),"Past Due",IF($G35&lt;=TODAY()+30,"0-30 Days",IF($G35&lt;=TODAY()+60,"31-60 Days",IF($G35&lt;=TODAY()+90,"61-90 Days","Over 90 Days")))))))</f>
        <v/>
      </c>
      <c r="M35" s="7">
        <f>IF($B35="","",IF(COUNTIF(Households!$A$5:$A$104,$B35)&gt;0,"Matched","Check ID"))</f>
        <v/>
      </c>
      <c r="N35" s="7">
        <f>IF(OR($A35="",$B35="",$E35&lt;&gt;"Active",$G35=""),"",IF(COUNTIFS($B$5:$B$104,$B35,$E$5:$E$104,"Active",$G$5:$G$104,"&gt;0",$G$5:$G$104,"&lt;"&amp;$G35)=0,"Next","Later"))</f>
        <v/>
      </c>
    </row>
    <row r="36" ht="20" customHeight="1">
      <c r="A36" s="13" t="n"/>
      <c r="B36" s="13" t="n"/>
      <c r="C36" s="13" t="n"/>
      <c r="D36" s="13" t="n"/>
      <c r="E36" s="13" t="n"/>
      <c r="F36" s="34" t="n"/>
      <c r="G36" s="34" t="n"/>
      <c r="H36" s="39" t="n"/>
      <c r="I36" s="13" t="n"/>
      <c r="J36" s="13" t="n"/>
      <c r="K36" s="24">
        <f>IF(OR($A36="",$G36=""),"",$G36-TODAY())</f>
        <v/>
      </c>
      <c r="L36" s="9">
        <f>IF($A36="","",IF($E36&lt;&gt;"Active","Not Active",IF($G36="","Check Date",IF($G36&lt;TODAY(),"Past Due",IF($G36&lt;=TODAY()+30,"0-30 Days",IF($G36&lt;=TODAY()+60,"31-60 Days",IF($G36&lt;=TODAY()+90,"61-90 Days","Over 90 Days")))))))</f>
        <v/>
      </c>
      <c r="M36" s="9">
        <f>IF($B36="","",IF(COUNTIF(Households!$A$5:$A$104,$B36)&gt;0,"Matched","Check ID"))</f>
        <v/>
      </c>
      <c r="N36" s="9">
        <f>IF(OR($A36="",$B36="",$E36&lt;&gt;"Active",$G36=""),"",IF(COUNTIFS($B$5:$B$104,$B36,$E$5:$E$104,"Active",$G$5:$G$104,"&gt;0",$G$5:$G$104,"&lt;"&amp;$G36)=0,"Next","Later"))</f>
        <v/>
      </c>
    </row>
    <row r="37" ht="20" customHeight="1">
      <c r="A37" s="13" t="n"/>
      <c r="B37" s="13" t="n"/>
      <c r="C37" s="13" t="n"/>
      <c r="D37" s="13" t="n"/>
      <c r="E37" s="13" t="n"/>
      <c r="F37" s="34" t="n"/>
      <c r="G37" s="34" t="n"/>
      <c r="H37" s="39" t="n"/>
      <c r="I37" s="13" t="n"/>
      <c r="J37" s="13" t="n"/>
      <c r="K37" s="23">
        <f>IF(OR($A37="",$G37=""),"",$G37-TODAY())</f>
        <v/>
      </c>
      <c r="L37" s="7">
        <f>IF($A37="","",IF($E37&lt;&gt;"Active","Not Active",IF($G37="","Check Date",IF($G37&lt;TODAY(),"Past Due",IF($G37&lt;=TODAY()+30,"0-30 Days",IF($G37&lt;=TODAY()+60,"31-60 Days",IF($G37&lt;=TODAY()+90,"61-90 Days","Over 90 Days")))))))</f>
        <v/>
      </c>
      <c r="M37" s="7">
        <f>IF($B37="","",IF(COUNTIF(Households!$A$5:$A$104,$B37)&gt;0,"Matched","Check ID"))</f>
        <v/>
      </c>
      <c r="N37" s="7">
        <f>IF(OR($A37="",$B37="",$E37&lt;&gt;"Active",$G37=""),"",IF(COUNTIFS($B$5:$B$104,$B37,$E$5:$E$104,"Active",$G$5:$G$104,"&gt;0",$G$5:$G$104,"&lt;"&amp;$G37)=0,"Next","Later"))</f>
        <v/>
      </c>
    </row>
    <row r="38" ht="20" customHeight="1">
      <c r="A38" s="13" t="n"/>
      <c r="B38" s="13" t="n"/>
      <c r="C38" s="13" t="n"/>
      <c r="D38" s="13" t="n"/>
      <c r="E38" s="13" t="n"/>
      <c r="F38" s="34" t="n"/>
      <c r="G38" s="34" t="n"/>
      <c r="H38" s="39" t="n"/>
      <c r="I38" s="13" t="n"/>
      <c r="J38" s="13" t="n"/>
      <c r="K38" s="24">
        <f>IF(OR($A38="",$G38=""),"",$G38-TODAY())</f>
        <v/>
      </c>
      <c r="L38" s="9">
        <f>IF($A38="","",IF($E38&lt;&gt;"Active","Not Active",IF($G38="","Check Date",IF($G38&lt;TODAY(),"Past Due",IF($G38&lt;=TODAY()+30,"0-30 Days",IF($G38&lt;=TODAY()+60,"31-60 Days",IF($G38&lt;=TODAY()+90,"61-90 Days","Over 90 Days")))))))</f>
        <v/>
      </c>
      <c r="M38" s="9">
        <f>IF($B38="","",IF(COUNTIF(Households!$A$5:$A$104,$B38)&gt;0,"Matched","Check ID"))</f>
        <v/>
      </c>
      <c r="N38" s="9">
        <f>IF(OR($A38="",$B38="",$E38&lt;&gt;"Active",$G38=""),"",IF(COUNTIFS($B$5:$B$104,$B38,$E$5:$E$104,"Active",$G$5:$G$104,"&gt;0",$G$5:$G$104,"&lt;"&amp;$G38)=0,"Next","Later"))</f>
        <v/>
      </c>
    </row>
    <row r="39" ht="20" customHeight="1">
      <c r="A39" s="13" t="n"/>
      <c r="B39" s="13" t="n"/>
      <c r="C39" s="13" t="n"/>
      <c r="D39" s="13" t="n"/>
      <c r="E39" s="13" t="n"/>
      <c r="F39" s="34" t="n"/>
      <c r="G39" s="34" t="n"/>
      <c r="H39" s="39" t="n"/>
      <c r="I39" s="13" t="n"/>
      <c r="J39" s="13" t="n"/>
      <c r="K39" s="23">
        <f>IF(OR($A39="",$G39=""),"",$G39-TODAY())</f>
        <v/>
      </c>
      <c r="L39" s="7">
        <f>IF($A39="","",IF($E39&lt;&gt;"Active","Not Active",IF($G39="","Check Date",IF($G39&lt;TODAY(),"Past Due",IF($G39&lt;=TODAY()+30,"0-30 Days",IF($G39&lt;=TODAY()+60,"31-60 Days",IF($G39&lt;=TODAY()+90,"61-90 Days","Over 90 Days")))))))</f>
        <v/>
      </c>
      <c r="M39" s="7">
        <f>IF($B39="","",IF(COUNTIF(Households!$A$5:$A$104,$B39)&gt;0,"Matched","Check ID"))</f>
        <v/>
      </c>
      <c r="N39" s="7">
        <f>IF(OR($A39="",$B39="",$E39&lt;&gt;"Active",$G39=""),"",IF(COUNTIFS($B$5:$B$104,$B39,$E$5:$E$104,"Active",$G$5:$G$104,"&gt;0",$G$5:$G$104,"&lt;"&amp;$G39)=0,"Next","Later"))</f>
        <v/>
      </c>
    </row>
    <row r="40" ht="20" customHeight="1">
      <c r="A40" s="13" t="n"/>
      <c r="B40" s="13" t="n"/>
      <c r="C40" s="13" t="n"/>
      <c r="D40" s="13" t="n"/>
      <c r="E40" s="13" t="n"/>
      <c r="F40" s="34" t="n"/>
      <c r="G40" s="34" t="n"/>
      <c r="H40" s="39" t="n"/>
      <c r="I40" s="13" t="n"/>
      <c r="J40" s="13" t="n"/>
      <c r="K40" s="24">
        <f>IF(OR($A40="",$G40=""),"",$G40-TODAY())</f>
        <v/>
      </c>
      <c r="L40" s="9">
        <f>IF($A40="","",IF($E40&lt;&gt;"Active","Not Active",IF($G40="","Check Date",IF($G40&lt;TODAY(),"Past Due",IF($G40&lt;=TODAY()+30,"0-30 Days",IF($G40&lt;=TODAY()+60,"31-60 Days",IF($G40&lt;=TODAY()+90,"61-90 Days","Over 90 Days")))))))</f>
        <v/>
      </c>
      <c r="M40" s="9">
        <f>IF($B40="","",IF(COUNTIF(Households!$A$5:$A$104,$B40)&gt;0,"Matched","Check ID"))</f>
        <v/>
      </c>
      <c r="N40" s="9">
        <f>IF(OR($A40="",$B40="",$E40&lt;&gt;"Active",$G40=""),"",IF(COUNTIFS($B$5:$B$104,$B40,$E$5:$E$104,"Active",$G$5:$G$104,"&gt;0",$G$5:$G$104,"&lt;"&amp;$G40)=0,"Next","Later"))</f>
        <v/>
      </c>
    </row>
    <row r="41" ht="20" customHeight="1">
      <c r="A41" s="13" t="n"/>
      <c r="B41" s="13" t="n"/>
      <c r="C41" s="13" t="n"/>
      <c r="D41" s="13" t="n"/>
      <c r="E41" s="13" t="n"/>
      <c r="F41" s="34" t="n"/>
      <c r="G41" s="34" t="n"/>
      <c r="H41" s="39" t="n"/>
      <c r="I41" s="13" t="n"/>
      <c r="J41" s="13" t="n"/>
      <c r="K41" s="23">
        <f>IF(OR($A41="",$G41=""),"",$G41-TODAY())</f>
        <v/>
      </c>
      <c r="L41" s="7">
        <f>IF($A41="","",IF($E41&lt;&gt;"Active","Not Active",IF($G41="","Check Date",IF($G41&lt;TODAY(),"Past Due",IF($G41&lt;=TODAY()+30,"0-30 Days",IF($G41&lt;=TODAY()+60,"31-60 Days",IF($G41&lt;=TODAY()+90,"61-90 Days","Over 90 Days")))))))</f>
        <v/>
      </c>
      <c r="M41" s="7">
        <f>IF($B41="","",IF(COUNTIF(Households!$A$5:$A$104,$B41)&gt;0,"Matched","Check ID"))</f>
        <v/>
      </c>
      <c r="N41" s="7">
        <f>IF(OR($A41="",$B41="",$E41&lt;&gt;"Active",$G41=""),"",IF(COUNTIFS($B$5:$B$104,$B41,$E$5:$E$104,"Active",$G$5:$G$104,"&gt;0",$G$5:$G$104,"&lt;"&amp;$G41)=0,"Next","Later"))</f>
        <v/>
      </c>
    </row>
    <row r="42" ht="20" customHeight="1">
      <c r="A42" s="13" t="n"/>
      <c r="B42" s="13" t="n"/>
      <c r="C42" s="13" t="n"/>
      <c r="D42" s="13" t="n"/>
      <c r="E42" s="13" t="n"/>
      <c r="F42" s="34" t="n"/>
      <c r="G42" s="34" t="n"/>
      <c r="H42" s="39" t="n"/>
      <c r="I42" s="13" t="n"/>
      <c r="J42" s="13" t="n"/>
      <c r="K42" s="24">
        <f>IF(OR($A42="",$G42=""),"",$G42-TODAY())</f>
        <v/>
      </c>
      <c r="L42" s="9">
        <f>IF($A42="","",IF($E42&lt;&gt;"Active","Not Active",IF($G42="","Check Date",IF($G42&lt;TODAY(),"Past Due",IF($G42&lt;=TODAY()+30,"0-30 Days",IF($G42&lt;=TODAY()+60,"31-60 Days",IF($G42&lt;=TODAY()+90,"61-90 Days","Over 90 Days")))))))</f>
        <v/>
      </c>
      <c r="M42" s="9">
        <f>IF($B42="","",IF(COUNTIF(Households!$A$5:$A$104,$B42)&gt;0,"Matched","Check ID"))</f>
        <v/>
      </c>
      <c r="N42" s="9">
        <f>IF(OR($A42="",$B42="",$E42&lt;&gt;"Active",$G42=""),"",IF(COUNTIFS($B$5:$B$104,$B42,$E$5:$E$104,"Active",$G$5:$G$104,"&gt;0",$G$5:$G$104,"&lt;"&amp;$G42)=0,"Next","Later"))</f>
        <v/>
      </c>
    </row>
    <row r="43" ht="20" customHeight="1">
      <c r="A43" s="13" t="n"/>
      <c r="B43" s="13" t="n"/>
      <c r="C43" s="13" t="n"/>
      <c r="D43" s="13" t="n"/>
      <c r="E43" s="13" t="n"/>
      <c r="F43" s="34" t="n"/>
      <c r="G43" s="34" t="n"/>
      <c r="H43" s="39" t="n"/>
      <c r="I43" s="13" t="n"/>
      <c r="J43" s="13" t="n"/>
      <c r="K43" s="23">
        <f>IF(OR($A43="",$G43=""),"",$G43-TODAY())</f>
        <v/>
      </c>
      <c r="L43" s="7">
        <f>IF($A43="","",IF($E43&lt;&gt;"Active","Not Active",IF($G43="","Check Date",IF($G43&lt;TODAY(),"Past Due",IF($G43&lt;=TODAY()+30,"0-30 Days",IF($G43&lt;=TODAY()+60,"31-60 Days",IF($G43&lt;=TODAY()+90,"61-90 Days","Over 90 Days")))))))</f>
        <v/>
      </c>
      <c r="M43" s="7">
        <f>IF($B43="","",IF(COUNTIF(Households!$A$5:$A$104,$B43)&gt;0,"Matched","Check ID"))</f>
        <v/>
      </c>
      <c r="N43" s="7">
        <f>IF(OR($A43="",$B43="",$E43&lt;&gt;"Active",$G43=""),"",IF(COUNTIFS($B$5:$B$104,$B43,$E$5:$E$104,"Active",$G$5:$G$104,"&gt;0",$G$5:$G$104,"&lt;"&amp;$G43)=0,"Next","Later"))</f>
        <v/>
      </c>
    </row>
    <row r="44" ht="20" customHeight="1">
      <c r="A44" s="13" t="n"/>
      <c r="B44" s="13" t="n"/>
      <c r="C44" s="13" t="n"/>
      <c r="D44" s="13" t="n"/>
      <c r="E44" s="13" t="n"/>
      <c r="F44" s="34" t="n"/>
      <c r="G44" s="34" t="n"/>
      <c r="H44" s="39" t="n"/>
      <c r="I44" s="13" t="n"/>
      <c r="J44" s="13" t="n"/>
      <c r="K44" s="24">
        <f>IF(OR($A44="",$G44=""),"",$G44-TODAY())</f>
        <v/>
      </c>
      <c r="L44" s="9">
        <f>IF($A44="","",IF($E44&lt;&gt;"Active","Not Active",IF($G44="","Check Date",IF($G44&lt;TODAY(),"Past Due",IF($G44&lt;=TODAY()+30,"0-30 Days",IF($G44&lt;=TODAY()+60,"31-60 Days",IF($G44&lt;=TODAY()+90,"61-90 Days","Over 90 Days")))))))</f>
        <v/>
      </c>
      <c r="M44" s="9">
        <f>IF($B44="","",IF(COUNTIF(Households!$A$5:$A$104,$B44)&gt;0,"Matched","Check ID"))</f>
        <v/>
      </c>
      <c r="N44" s="9">
        <f>IF(OR($A44="",$B44="",$E44&lt;&gt;"Active",$G44=""),"",IF(COUNTIFS($B$5:$B$104,$B44,$E$5:$E$104,"Active",$G$5:$G$104,"&gt;0",$G$5:$G$104,"&lt;"&amp;$G44)=0,"Next","Later"))</f>
        <v/>
      </c>
    </row>
    <row r="45" ht="20" customHeight="1">
      <c r="A45" s="13" t="n"/>
      <c r="B45" s="13" t="n"/>
      <c r="C45" s="13" t="n"/>
      <c r="D45" s="13" t="n"/>
      <c r="E45" s="13" t="n"/>
      <c r="F45" s="34" t="n"/>
      <c r="G45" s="34" t="n"/>
      <c r="H45" s="39" t="n"/>
      <c r="I45" s="13" t="n"/>
      <c r="J45" s="13" t="n"/>
      <c r="K45" s="23">
        <f>IF(OR($A45="",$G45=""),"",$G45-TODAY())</f>
        <v/>
      </c>
      <c r="L45" s="7">
        <f>IF($A45="","",IF($E45&lt;&gt;"Active","Not Active",IF($G45="","Check Date",IF($G45&lt;TODAY(),"Past Due",IF($G45&lt;=TODAY()+30,"0-30 Days",IF($G45&lt;=TODAY()+60,"31-60 Days",IF($G45&lt;=TODAY()+90,"61-90 Days","Over 90 Days")))))))</f>
        <v/>
      </c>
      <c r="M45" s="7">
        <f>IF($B45="","",IF(COUNTIF(Households!$A$5:$A$104,$B45)&gt;0,"Matched","Check ID"))</f>
        <v/>
      </c>
      <c r="N45" s="7">
        <f>IF(OR($A45="",$B45="",$E45&lt;&gt;"Active",$G45=""),"",IF(COUNTIFS($B$5:$B$104,$B45,$E$5:$E$104,"Active",$G$5:$G$104,"&gt;0",$G$5:$G$104,"&lt;"&amp;$G45)=0,"Next","Later"))</f>
        <v/>
      </c>
    </row>
    <row r="46" ht="20" customHeight="1">
      <c r="A46" s="13" t="n"/>
      <c r="B46" s="13" t="n"/>
      <c r="C46" s="13" t="n"/>
      <c r="D46" s="13" t="n"/>
      <c r="E46" s="13" t="n"/>
      <c r="F46" s="34" t="n"/>
      <c r="G46" s="34" t="n"/>
      <c r="H46" s="39" t="n"/>
      <c r="I46" s="13" t="n"/>
      <c r="J46" s="13" t="n"/>
      <c r="K46" s="24">
        <f>IF(OR($A46="",$G46=""),"",$G46-TODAY())</f>
        <v/>
      </c>
      <c r="L46" s="9">
        <f>IF($A46="","",IF($E46&lt;&gt;"Active","Not Active",IF($G46="","Check Date",IF($G46&lt;TODAY(),"Past Due",IF($G46&lt;=TODAY()+30,"0-30 Days",IF($G46&lt;=TODAY()+60,"31-60 Days",IF($G46&lt;=TODAY()+90,"61-90 Days","Over 90 Days")))))))</f>
        <v/>
      </c>
      <c r="M46" s="9">
        <f>IF($B46="","",IF(COUNTIF(Households!$A$5:$A$104,$B46)&gt;0,"Matched","Check ID"))</f>
        <v/>
      </c>
      <c r="N46" s="9">
        <f>IF(OR($A46="",$B46="",$E46&lt;&gt;"Active",$G46=""),"",IF(COUNTIFS($B$5:$B$104,$B46,$E$5:$E$104,"Active",$G$5:$G$104,"&gt;0",$G$5:$G$104,"&lt;"&amp;$G46)=0,"Next","Later"))</f>
        <v/>
      </c>
    </row>
    <row r="47" ht="20" customHeight="1">
      <c r="A47" s="13" t="n"/>
      <c r="B47" s="13" t="n"/>
      <c r="C47" s="13" t="n"/>
      <c r="D47" s="13" t="n"/>
      <c r="E47" s="13" t="n"/>
      <c r="F47" s="34" t="n"/>
      <c r="G47" s="34" t="n"/>
      <c r="H47" s="39" t="n"/>
      <c r="I47" s="13" t="n"/>
      <c r="J47" s="13" t="n"/>
      <c r="K47" s="23">
        <f>IF(OR($A47="",$G47=""),"",$G47-TODAY())</f>
        <v/>
      </c>
      <c r="L47" s="7">
        <f>IF($A47="","",IF($E47&lt;&gt;"Active","Not Active",IF($G47="","Check Date",IF($G47&lt;TODAY(),"Past Due",IF($G47&lt;=TODAY()+30,"0-30 Days",IF($G47&lt;=TODAY()+60,"31-60 Days",IF($G47&lt;=TODAY()+90,"61-90 Days","Over 90 Days")))))))</f>
        <v/>
      </c>
      <c r="M47" s="7">
        <f>IF($B47="","",IF(COUNTIF(Households!$A$5:$A$104,$B47)&gt;0,"Matched","Check ID"))</f>
        <v/>
      </c>
      <c r="N47" s="7">
        <f>IF(OR($A47="",$B47="",$E47&lt;&gt;"Active",$G47=""),"",IF(COUNTIFS($B$5:$B$104,$B47,$E$5:$E$104,"Active",$G$5:$G$104,"&gt;0",$G$5:$G$104,"&lt;"&amp;$G47)=0,"Next","Later"))</f>
        <v/>
      </c>
    </row>
    <row r="48" ht="20" customHeight="1">
      <c r="A48" s="13" t="n"/>
      <c r="B48" s="13" t="n"/>
      <c r="C48" s="13" t="n"/>
      <c r="D48" s="13" t="n"/>
      <c r="E48" s="13" t="n"/>
      <c r="F48" s="34" t="n"/>
      <c r="G48" s="34" t="n"/>
      <c r="H48" s="39" t="n"/>
      <c r="I48" s="13" t="n"/>
      <c r="J48" s="13" t="n"/>
      <c r="K48" s="24">
        <f>IF(OR($A48="",$G48=""),"",$G48-TODAY())</f>
        <v/>
      </c>
      <c r="L48" s="9">
        <f>IF($A48="","",IF($E48&lt;&gt;"Active","Not Active",IF($G48="","Check Date",IF($G48&lt;TODAY(),"Past Due",IF($G48&lt;=TODAY()+30,"0-30 Days",IF($G48&lt;=TODAY()+60,"31-60 Days",IF($G48&lt;=TODAY()+90,"61-90 Days","Over 90 Days")))))))</f>
        <v/>
      </c>
      <c r="M48" s="9">
        <f>IF($B48="","",IF(COUNTIF(Households!$A$5:$A$104,$B48)&gt;0,"Matched","Check ID"))</f>
        <v/>
      </c>
      <c r="N48" s="9">
        <f>IF(OR($A48="",$B48="",$E48&lt;&gt;"Active",$G48=""),"",IF(COUNTIFS($B$5:$B$104,$B48,$E$5:$E$104,"Active",$G$5:$G$104,"&gt;0",$G$5:$G$104,"&lt;"&amp;$G48)=0,"Next","Later"))</f>
        <v/>
      </c>
    </row>
    <row r="49" ht="20" customHeight="1">
      <c r="A49" s="13" t="n"/>
      <c r="B49" s="13" t="n"/>
      <c r="C49" s="13" t="n"/>
      <c r="D49" s="13" t="n"/>
      <c r="E49" s="13" t="n"/>
      <c r="F49" s="34" t="n"/>
      <c r="G49" s="34" t="n"/>
      <c r="H49" s="39" t="n"/>
      <c r="I49" s="13" t="n"/>
      <c r="J49" s="13" t="n"/>
      <c r="K49" s="23">
        <f>IF(OR($A49="",$G49=""),"",$G49-TODAY())</f>
        <v/>
      </c>
      <c r="L49" s="7">
        <f>IF($A49="","",IF($E49&lt;&gt;"Active","Not Active",IF($G49="","Check Date",IF($G49&lt;TODAY(),"Past Due",IF($G49&lt;=TODAY()+30,"0-30 Days",IF($G49&lt;=TODAY()+60,"31-60 Days",IF($G49&lt;=TODAY()+90,"61-90 Days","Over 90 Days")))))))</f>
        <v/>
      </c>
      <c r="M49" s="7">
        <f>IF($B49="","",IF(COUNTIF(Households!$A$5:$A$104,$B49)&gt;0,"Matched","Check ID"))</f>
        <v/>
      </c>
      <c r="N49" s="7">
        <f>IF(OR($A49="",$B49="",$E49&lt;&gt;"Active",$G49=""),"",IF(COUNTIFS($B$5:$B$104,$B49,$E$5:$E$104,"Active",$G$5:$G$104,"&gt;0",$G$5:$G$104,"&lt;"&amp;$G49)=0,"Next","Later"))</f>
        <v/>
      </c>
    </row>
    <row r="50" ht="20" customHeight="1">
      <c r="A50" s="13" t="n"/>
      <c r="B50" s="13" t="n"/>
      <c r="C50" s="13" t="n"/>
      <c r="D50" s="13" t="n"/>
      <c r="E50" s="13" t="n"/>
      <c r="F50" s="34" t="n"/>
      <c r="G50" s="34" t="n"/>
      <c r="H50" s="39" t="n"/>
      <c r="I50" s="13" t="n"/>
      <c r="J50" s="13" t="n"/>
      <c r="K50" s="24">
        <f>IF(OR($A50="",$G50=""),"",$G50-TODAY())</f>
        <v/>
      </c>
      <c r="L50" s="9">
        <f>IF($A50="","",IF($E50&lt;&gt;"Active","Not Active",IF($G50="","Check Date",IF($G50&lt;TODAY(),"Past Due",IF($G50&lt;=TODAY()+30,"0-30 Days",IF($G50&lt;=TODAY()+60,"31-60 Days",IF($G50&lt;=TODAY()+90,"61-90 Days","Over 90 Days")))))))</f>
        <v/>
      </c>
      <c r="M50" s="9">
        <f>IF($B50="","",IF(COUNTIF(Households!$A$5:$A$104,$B50)&gt;0,"Matched","Check ID"))</f>
        <v/>
      </c>
      <c r="N50" s="9">
        <f>IF(OR($A50="",$B50="",$E50&lt;&gt;"Active",$G50=""),"",IF(COUNTIFS($B$5:$B$104,$B50,$E$5:$E$104,"Active",$G$5:$G$104,"&gt;0",$G$5:$G$104,"&lt;"&amp;$G50)=0,"Next","Later"))</f>
        <v/>
      </c>
    </row>
    <row r="51" ht="20" customHeight="1">
      <c r="A51" s="13" t="n"/>
      <c r="B51" s="13" t="n"/>
      <c r="C51" s="13" t="n"/>
      <c r="D51" s="13" t="n"/>
      <c r="E51" s="13" t="n"/>
      <c r="F51" s="34" t="n"/>
      <c r="G51" s="34" t="n"/>
      <c r="H51" s="39" t="n"/>
      <c r="I51" s="13" t="n"/>
      <c r="J51" s="13" t="n"/>
      <c r="K51" s="23">
        <f>IF(OR($A51="",$G51=""),"",$G51-TODAY())</f>
        <v/>
      </c>
      <c r="L51" s="7">
        <f>IF($A51="","",IF($E51&lt;&gt;"Active","Not Active",IF($G51="","Check Date",IF($G51&lt;TODAY(),"Past Due",IF($G51&lt;=TODAY()+30,"0-30 Days",IF($G51&lt;=TODAY()+60,"31-60 Days",IF($G51&lt;=TODAY()+90,"61-90 Days","Over 90 Days")))))))</f>
        <v/>
      </c>
      <c r="M51" s="7">
        <f>IF($B51="","",IF(COUNTIF(Households!$A$5:$A$104,$B51)&gt;0,"Matched","Check ID"))</f>
        <v/>
      </c>
      <c r="N51" s="7">
        <f>IF(OR($A51="",$B51="",$E51&lt;&gt;"Active",$G51=""),"",IF(COUNTIFS($B$5:$B$104,$B51,$E$5:$E$104,"Active",$G$5:$G$104,"&gt;0",$G$5:$G$104,"&lt;"&amp;$G51)=0,"Next","Later"))</f>
        <v/>
      </c>
    </row>
    <row r="52" ht="20" customHeight="1">
      <c r="A52" s="13" t="n"/>
      <c r="B52" s="13" t="n"/>
      <c r="C52" s="13" t="n"/>
      <c r="D52" s="13" t="n"/>
      <c r="E52" s="13" t="n"/>
      <c r="F52" s="34" t="n"/>
      <c r="G52" s="34" t="n"/>
      <c r="H52" s="39" t="n"/>
      <c r="I52" s="13" t="n"/>
      <c r="J52" s="13" t="n"/>
      <c r="K52" s="24">
        <f>IF(OR($A52="",$G52=""),"",$G52-TODAY())</f>
        <v/>
      </c>
      <c r="L52" s="9">
        <f>IF($A52="","",IF($E52&lt;&gt;"Active","Not Active",IF($G52="","Check Date",IF($G52&lt;TODAY(),"Past Due",IF($G52&lt;=TODAY()+30,"0-30 Days",IF($G52&lt;=TODAY()+60,"31-60 Days",IF($G52&lt;=TODAY()+90,"61-90 Days","Over 90 Days")))))))</f>
        <v/>
      </c>
      <c r="M52" s="9">
        <f>IF($B52="","",IF(COUNTIF(Households!$A$5:$A$104,$B52)&gt;0,"Matched","Check ID"))</f>
        <v/>
      </c>
      <c r="N52" s="9">
        <f>IF(OR($A52="",$B52="",$E52&lt;&gt;"Active",$G52=""),"",IF(COUNTIFS($B$5:$B$104,$B52,$E$5:$E$104,"Active",$G$5:$G$104,"&gt;0",$G$5:$G$104,"&lt;"&amp;$G52)=0,"Next","Later"))</f>
        <v/>
      </c>
    </row>
    <row r="53" ht="20" customHeight="1">
      <c r="A53" s="13" t="n"/>
      <c r="B53" s="13" t="n"/>
      <c r="C53" s="13" t="n"/>
      <c r="D53" s="13" t="n"/>
      <c r="E53" s="13" t="n"/>
      <c r="F53" s="34" t="n"/>
      <c r="G53" s="34" t="n"/>
      <c r="H53" s="39" t="n"/>
      <c r="I53" s="13" t="n"/>
      <c r="J53" s="13" t="n"/>
      <c r="K53" s="23">
        <f>IF(OR($A53="",$G53=""),"",$G53-TODAY())</f>
        <v/>
      </c>
      <c r="L53" s="7">
        <f>IF($A53="","",IF($E53&lt;&gt;"Active","Not Active",IF($G53="","Check Date",IF($G53&lt;TODAY(),"Past Due",IF($G53&lt;=TODAY()+30,"0-30 Days",IF($G53&lt;=TODAY()+60,"31-60 Days",IF($G53&lt;=TODAY()+90,"61-90 Days","Over 90 Days")))))))</f>
        <v/>
      </c>
      <c r="M53" s="7">
        <f>IF($B53="","",IF(COUNTIF(Households!$A$5:$A$104,$B53)&gt;0,"Matched","Check ID"))</f>
        <v/>
      </c>
      <c r="N53" s="7">
        <f>IF(OR($A53="",$B53="",$E53&lt;&gt;"Active",$G53=""),"",IF(COUNTIFS($B$5:$B$104,$B53,$E$5:$E$104,"Active",$G$5:$G$104,"&gt;0",$G$5:$G$104,"&lt;"&amp;$G53)=0,"Next","Later"))</f>
        <v/>
      </c>
    </row>
    <row r="54" ht="20" customHeight="1">
      <c r="A54" s="13" t="n"/>
      <c r="B54" s="13" t="n"/>
      <c r="C54" s="13" t="n"/>
      <c r="D54" s="13" t="n"/>
      <c r="E54" s="13" t="n"/>
      <c r="F54" s="34" t="n"/>
      <c r="G54" s="34" t="n"/>
      <c r="H54" s="39" t="n"/>
      <c r="I54" s="13" t="n"/>
      <c r="J54" s="13" t="n"/>
      <c r="K54" s="24">
        <f>IF(OR($A54="",$G54=""),"",$G54-TODAY())</f>
        <v/>
      </c>
      <c r="L54" s="9">
        <f>IF($A54="","",IF($E54&lt;&gt;"Active","Not Active",IF($G54="","Check Date",IF($G54&lt;TODAY(),"Past Due",IF($G54&lt;=TODAY()+30,"0-30 Days",IF($G54&lt;=TODAY()+60,"31-60 Days",IF($G54&lt;=TODAY()+90,"61-90 Days","Over 90 Days")))))))</f>
        <v/>
      </c>
      <c r="M54" s="9">
        <f>IF($B54="","",IF(COUNTIF(Households!$A$5:$A$104,$B54)&gt;0,"Matched","Check ID"))</f>
        <v/>
      </c>
      <c r="N54" s="9">
        <f>IF(OR($A54="",$B54="",$E54&lt;&gt;"Active",$G54=""),"",IF(COUNTIFS($B$5:$B$104,$B54,$E$5:$E$104,"Active",$G$5:$G$104,"&gt;0",$G$5:$G$104,"&lt;"&amp;$G54)=0,"Next","Later"))</f>
        <v/>
      </c>
    </row>
    <row r="55" ht="20" customHeight="1">
      <c r="A55" s="13" t="n"/>
      <c r="B55" s="13" t="n"/>
      <c r="C55" s="13" t="n"/>
      <c r="D55" s="13" t="n"/>
      <c r="E55" s="13" t="n"/>
      <c r="F55" s="34" t="n"/>
      <c r="G55" s="34" t="n"/>
      <c r="H55" s="39" t="n"/>
      <c r="I55" s="13" t="n"/>
      <c r="J55" s="13" t="n"/>
      <c r="K55" s="23">
        <f>IF(OR($A55="",$G55=""),"",$G55-TODAY())</f>
        <v/>
      </c>
      <c r="L55" s="7">
        <f>IF($A55="","",IF($E55&lt;&gt;"Active","Not Active",IF($G55="","Check Date",IF($G55&lt;TODAY(),"Past Due",IF($G55&lt;=TODAY()+30,"0-30 Days",IF($G55&lt;=TODAY()+60,"31-60 Days",IF($G55&lt;=TODAY()+90,"61-90 Days","Over 90 Days")))))))</f>
        <v/>
      </c>
      <c r="M55" s="7">
        <f>IF($B55="","",IF(COUNTIF(Households!$A$5:$A$104,$B55)&gt;0,"Matched","Check ID"))</f>
        <v/>
      </c>
      <c r="N55" s="7">
        <f>IF(OR($A55="",$B55="",$E55&lt;&gt;"Active",$G55=""),"",IF(COUNTIFS($B$5:$B$104,$B55,$E$5:$E$104,"Active",$G$5:$G$104,"&gt;0",$G$5:$G$104,"&lt;"&amp;$G55)=0,"Next","Later"))</f>
        <v/>
      </c>
    </row>
    <row r="56" ht="20" customHeight="1">
      <c r="A56" s="13" t="n"/>
      <c r="B56" s="13" t="n"/>
      <c r="C56" s="13" t="n"/>
      <c r="D56" s="13" t="n"/>
      <c r="E56" s="13" t="n"/>
      <c r="F56" s="34" t="n"/>
      <c r="G56" s="34" t="n"/>
      <c r="H56" s="39" t="n"/>
      <c r="I56" s="13" t="n"/>
      <c r="J56" s="13" t="n"/>
      <c r="K56" s="24">
        <f>IF(OR($A56="",$G56=""),"",$G56-TODAY())</f>
        <v/>
      </c>
      <c r="L56" s="9">
        <f>IF($A56="","",IF($E56&lt;&gt;"Active","Not Active",IF($G56="","Check Date",IF($G56&lt;TODAY(),"Past Due",IF($G56&lt;=TODAY()+30,"0-30 Days",IF($G56&lt;=TODAY()+60,"31-60 Days",IF($G56&lt;=TODAY()+90,"61-90 Days","Over 90 Days")))))))</f>
        <v/>
      </c>
      <c r="M56" s="9">
        <f>IF($B56="","",IF(COUNTIF(Households!$A$5:$A$104,$B56)&gt;0,"Matched","Check ID"))</f>
        <v/>
      </c>
      <c r="N56" s="9">
        <f>IF(OR($A56="",$B56="",$E56&lt;&gt;"Active",$G56=""),"",IF(COUNTIFS($B$5:$B$104,$B56,$E$5:$E$104,"Active",$G$5:$G$104,"&gt;0",$G$5:$G$104,"&lt;"&amp;$G56)=0,"Next","Later"))</f>
        <v/>
      </c>
    </row>
    <row r="57" ht="20" customHeight="1">
      <c r="A57" s="13" t="n"/>
      <c r="B57" s="13" t="n"/>
      <c r="C57" s="13" t="n"/>
      <c r="D57" s="13" t="n"/>
      <c r="E57" s="13" t="n"/>
      <c r="F57" s="34" t="n"/>
      <c r="G57" s="34" t="n"/>
      <c r="H57" s="39" t="n"/>
      <c r="I57" s="13" t="n"/>
      <c r="J57" s="13" t="n"/>
      <c r="K57" s="23">
        <f>IF(OR($A57="",$G57=""),"",$G57-TODAY())</f>
        <v/>
      </c>
      <c r="L57" s="7">
        <f>IF($A57="","",IF($E57&lt;&gt;"Active","Not Active",IF($G57="","Check Date",IF($G57&lt;TODAY(),"Past Due",IF($G57&lt;=TODAY()+30,"0-30 Days",IF($G57&lt;=TODAY()+60,"31-60 Days",IF($G57&lt;=TODAY()+90,"61-90 Days","Over 90 Days")))))))</f>
        <v/>
      </c>
      <c r="M57" s="7">
        <f>IF($B57="","",IF(COUNTIF(Households!$A$5:$A$104,$B57)&gt;0,"Matched","Check ID"))</f>
        <v/>
      </c>
      <c r="N57" s="7">
        <f>IF(OR($A57="",$B57="",$E57&lt;&gt;"Active",$G57=""),"",IF(COUNTIFS($B$5:$B$104,$B57,$E$5:$E$104,"Active",$G$5:$G$104,"&gt;0",$G$5:$G$104,"&lt;"&amp;$G57)=0,"Next","Later"))</f>
        <v/>
      </c>
    </row>
    <row r="58" ht="20" customHeight="1">
      <c r="A58" s="13" t="n"/>
      <c r="B58" s="13" t="n"/>
      <c r="C58" s="13" t="n"/>
      <c r="D58" s="13" t="n"/>
      <c r="E58" s="13" t="n"/>
      <c r="F58" s="34" t="n"/>
      <c r="G58" s="34" t="n"/>
      <c r="H58" s="39" t="n"/>
      <c r="I58" s="13" t="n"/>
      <c r="J58" s="13" t="n"/>
      <c r="K58" s="24">
        <f>IF(OR($A58="",$G58=""),"",$G58-TODAY())</f>
        <v/>
      </c>
      <c r="L58" s="9">
        <f>IF($A58="","",IF($E58&lt;&gt;"Active","Not Active",IF($G58="","Check Date",IF($G58&lt;TODAY(),"Past Due",IF($G58&lt;=TODAY()+30,"0-30 Days",IF($G58&lt;=TODAY()+60,"31-60 Days",IF($G58&lt;=TODAY()+90,"61-90 Days","Over 90 Days")))))))</f>
        <v/>
      </c>
      <c r="M58" s="9">
        <f>IF($B58="","",IF(COUNTIF(Households!$A$5:$A$104,$B58)&gt;0,"Matched","Check ID"))</f>
        <v/>
      </c>
      <c r="N58" s="9">
        <f>IF(OR($A58="",$B58="",$E58&lt;&gt;"Active",$G58=""),"",IF(COUNTIFS($B$5:$B$104,$B58,$E$5:$E$104,"Active",$G$5:$G$104,"&gt;0",$G$5:$G$104,"&lt;"&amp;$G58)=0,"Next","Later"))</f>
        <v/>
      </c>
    </row>
    <row r="59" ht="20" customHeight="1">
      <c r="A59" s="13" t="n"/>
      <c r="B59" s="13" t="n"/>
      <c r="C59" s="13" t="n"/>
      <c r="D59" s="13" t="n"/>
      <c r="E59" s="13" t="n"/>
      <c r="F59" s="34" t="n"/>
      <c r="G59" s="34" t="n"/>
      <c r="H59" s="39" t="n"/>
      <c r="I59" s="13" t="n"/>
      <c r="J59" s="13" t="n"/>
      <c r="K59" s="23">
        <f>IF(OR($A59="",$G59=""),"",$G59-TODAY())</f>
        <v/>
      </c>
      <c r="L59" s="7">
        <f>IF($A59="","",IF($E59&lt;&gt;"Active","Not Active",IF($G59="","Check Date",IF($G59&lt;TODAY(),"Past Due",IF($G59&lt;=TODAY()+30,"0-30 Days",IF($G59&lt;=TODAY()+60,"31-60 Days",IF($G59&lt;=TODAY()+90,"61-90 Days","Over 90 Days")))))))</f>
        <v/>
      </c>
      <c r="M59" s="7">
        <f>IF($B59="","",IF(COUNTIF(Households!$A$5:$A$104,$B59)&gt;0,"Matched","Check ID"))</f>
        <v/>
      </c>
      <c r="N59" s="7">
        <f>IF(OR($A59="",$B59="",$E59&lt;&gt;"Active",$G59=""),"",IF(COUNTIFS($B$5:$B$104,$B59,$E$5:$E$104,"Active",$G$5:$G$104,"&gt;0",$G$5:$G$104,"&lt;"&amp;$G59)=0,"Next","Later"))</f>
        <v/>
      </c>
    </row>
    <row r="60" ht="20" customHeight="1">
      <c r="A60" s="13" t="n"/>
      <c r="B60" s="13" t="n"/>
      <c r="C60" s="13" t="n"/>
      <c r="D60" s="13" t="n"/>
      <c r="E60" s="13" t="n"/>
      <c r="F60" s="34" t="n"/>
      <c r="G60" s="34" t="n"/>
      <c r="H60" s="39" t="n"/>
      <c r="I60" s="13" t="n"/>
      <c r="J60" s="13" t="n"/>
      <c r="K60" s="24">
        <f>IF(OR($A60="",$G60=""),"",$G60-TODAY())</f>
        <v/>
      </c>
      <c r="L60" s="9">
        <f>IF($A60="","",IF($E60&lt;&gt;"Active","Not Active",IF($G60="","Check Date",IF($G60&lt;TODAY(),"Past Due",IF($G60&lt;=TODAY()+30,"0-30 Days",IF($G60&lt;=TODAY()+60,"31-60 Days",IF($G60&lt;=TODAY()+90,"61-90 Days","Over 90 Days")))))))</f>
        <v/>
      </c>
      <c r="M60" s="9">
        <f>IF($B60="","",IF(COUNTIF(Households!$A$5:$A$104,$B60)&gt;0,"Matched","Check ID"))</f>
        <v/>
      </c>
      <c r="N60" s="9">
        <f>IF(OR($A60="",$B60="",$E60&lt;&gt;"Active",$G60=""),"",IF(COUNTIFS($B$5:$B$104,$B60,$E$5:$E$104,"Active",$G$5:$G$104,"&gt;0",$G$5:$G$104,"&lt;"&amp;$G60)=0,"Next","Later"))</f>
        <v/>
      </c>
    </row>
    <row r="61" ht="20" customHeight="1">
      <c r="A61" s="13" t="n"/>
      <c r="B61" s="13" t="n"/>
      <c r="C61" s="13" t="n"/>
      <c r="D61" s="13" t="n"/>
      <c r="E61" s="13" t="n"/>
      <c r="F61" s="34" t="n"/>
      <c r="G61" s="34" t="n"/>
      <c r="H61" s="39" t="n"/>
      <c r="I61" s="13" t="n"/>
      <c r="J61" s="13" t="n"/>
      <c r="K61" s="23">
        <f>IF(OR($A61="",$G61=""),"",$G61-TODAY())</f>
        <v/>
      </c>
      <c r="L61" s="7">
        <f>IF($A61="","",IF($E61&lt;&gt;"Active","Not Active",IF($G61="","Check Date",IF($G61&lt;TODAY(),"Past Due",IF($G61&lt;=TODAY()+30,"0-30 Days",IF($G61&lt;=TODAY()+60,"31-60 Days",IF($G61&lt;=TODAY()+90,"61-90 Days","Over 90 Days")))))))</f>
        <v/>
      </c>
      <c r="M61" s="7">
        <f>IF($B61="","",IF(COUNTIF(Households!$A$5:$A$104,$B61)&gt;0,"Matched","Check ID"))</f>
        <v/>
      </c>
      <c r="N61" s="7">
        <f>IF(OR($A61="",$B61="",$E61&lt;&gt;"Active",$G61=""),"",IF(COUNTIFS($B$5:$B$104,$B61,$E$5:$E$104,"Active",$G$5:$G$104,"&gt;0",$G$5:$G$104,"&lt;"&amp;$G61)=0,"Next","Later"))</f>
        <v/>
      </c>
    </row>
    <row r="62" ht="20" customHeight="1">
      <c r="A62" s="13" t="n"/>
      <c r="B62" s="13" t="n"/>
      <c r="C62" s="13" t="n"/>
      <c r="D62" s="13" t="n"/>
      <c r="E62" s="13" t="n"/>
      <c r="F62" s="34" t="n"/>
      <c r="G62" s="34" t="n"/>
      <c r="H62" s="39" t="n"/>
      <c r="I62" s="13" t="n"/>
      <c r="J62" s="13" t="n"/>
      <c r="K62" s="24">
        <f>IF(OR($A62="",$G62=""),"",$G62-TODAY())</f>
        <v/>
      </c>
      <c r="L62" s="9">
        <f>IF($A62="","",IF($E62&lt;&gt;"Active","Not Active",IF($G62="","Check Date",IF($G62&lt;TODAY(),"Past Due",IF($G62&lt;=TODAY()+30,"0-30 Days",IF($G62&lt;=TODAY()+60,"31-60 Days",IF($G62&lt;=TODAY()+90,"61-90 Days","Over 90 Days")))))))</f>
        <v/>
      </c>
      <c r="M62" s="9">
        <f>IF($B62="","",IF(COUNTIF(Households!$A$5:$A$104,$B62)&gt;0,"Matched","Check ID"))</f>
        <v/>
      </c>
      <c r="N62" s="9">
        <f>IF(OR($A62="",$B62="",$E62&lt;&gt;"Active",$G62=""),"",IF(COUNTIFS($B$5:$B$104,$B62,$E$5:$E$104,"Active",$G$5:$G$104,"&gt;0",$G$5:$G$104,"&lt;"&amp;$G62)=0,"Next","Later"))</f>
        <v/>
      </c>
    </row>
    <row r="63" ht="20" customHeight="1">
      <c r="A63" s="13" t="n"/>
      <c r="B63" s="13" t="n"/>
      <c r="C63" s="13" t="n"/>
      <c r="D63" s="13" t="n"/>
      <c r="E63" s="13" t="n"/>
      <c r="F63" s="34" t="n"/>
      <c r="G63" s="34" t="n"/>
      <c r="H63" s="39" t="n"/>
      <c r="I63" s="13" t="n"/>
      <c r="J63" s="13" t="n"/>
      <c r="K63" s="23">
        <f>IF(OR($A63="",$G63=""),"",$G63-TODAY())</f>
        <v/>
      </c>
      <c r="L63" s="7">
        <f>IF($A63="","",IF($E63&lt;&gt;"Active","Not Active",IF($G63="","Check Date",IF($G63&lt;TODAY(),"Past Due",IF($G63&lt;=TODAY()+30,"0-30 Days",IF($G63&lt;=TODAY()+60,"31-60 Days",IF($G63&lt;=TODAY()+90,"61-90 Days","Over 90 Days")))))))</f>
        <v/>
      </c>
      <c r="M63" s="7">
        <f>IF($B63="","",IF(COUNTIF(Households!$A$5:$A$104,$B63)&gt;0,"Matched","Check ID"))</f>
        <v/>
      </c>
      <c r="N63" s="7">
        <f>IF(OR($A63="",$B63="",$E63&lt;&gt;"Active",$G63=""),"",IF(COUNTIFS($B$5:$B$104,$B63,$E$5:$E$104,"Active",$G$5:$G$104,"&gt;0",$G$5:$G$104,"&lt;"&amp;$G63)=0,"Next","Later"))</f>
        <v/>
      </c>
    </row>
    <row r="64" ht="20" customHeight="1">
      <c r="A64" s="13" t="n"/>
      <c r="B64" s="13" t="n"/>
      <c r="C64" s="13" t="n"/>
      <c r="D64" s="13" t="n"/>
      <c r="E64" s="13" t="n"/>
      <c r="F64" s="34" t="n"/>
      <c r="G64" s="34" t="n"/>
      <c r="H64" s="39" t="n"/>
      <c r="I64" s="13" t="n"/>
      <c r="J64" s="13" t="n"/>
      <c r="K64" s="24">
        <f>IF(OR($A64="",$G64=""),"",$G64-TODAY())</f>
        <v/>
      </c>
      <c r="L64" s="9">
        <f>IF($A64="","",IF($E64&lt;&gt;"Active","Not Active",IF($G64="","Check Date",IF($G64&lt;TODAY(),"Past Due",IF($G64&lt;=TODAY()+30,"0-30 Days",IF($G64&lt;=TODAY()+60,"31-60 Days",IF($G64&lt;=TODAY()+90,"61-90 Days","Over 90 Days")))))))</f>
        <v/>
      </c>
      <c r="M64" s="9">
        <f>IF($B64="","",IF(COUNTIF(Households!$A$5:$A$104,$B64)&gt;0,"Matched","Check ID"))</f>
        <v/>
      </c>
      <c r="N64" s="9">
        <f>IF(OR($A64="",$B64="",$E64&lt;&gt;"Active",$G64=""),"",IF(COUNTIFS($B$5:$B$104,$B64,$E$5:$E$104,"Active",$G$5:$G$104,"&gt;0",$G$5:$G$104,"&lt;"&amp;$G64)=0,"Next","Later"))</f>
        <v/>
      </c>
    </row>
    <row r="65" ht="20" customHeight="1">
      <c r="A65" s="13" t="n"/>
      <c r="B65" s="13" t="n"/>
      <c r="C65" s="13" t="n"/>
      <c r="D65" s="13" t="n"/>
      <c r="E65" s="13" t="n"/>
      <c r="F65" s="34" t="n"/>
      <c r="G65" s="34" t="n"/>
      <c r="H65" s="39" t="n"/>
      <c r="I65" s="13" t="n"/>
      <c r="J65" s="13" t="n"/>
      <c r="K65" s="23">
        <f>IF(OR($A65="",$G65=""),"",$G65-TODAY())</f>
        <v/>
      </c>
      <c r="L65" s="7">
        <f>IF($A65="","",IF($E65&lt;&gt;"Active","Not Active",IF($G65="","Check Date",IF($G65&lt;TODAY(),"Past Due",IF($G65&lt;=TODAY()+30,"0-30 Days",IF($G65&lt;=TODAY()+60,"31-60 Days",IF($G65&lt;=TODAY()+90,"61-90 Days","Over 90 Days")))))))</f>
        <v/>
      </c>
      <c r="M65" s="7">
        <f>IF($B65="","",IF(COUNTIF(Households!$A$5:$A$104,$B65)&gt;0,"Matched","Check ID"))</f>
        <v/>
      </c>
      <c r="N65" s="7">
        <f>IF(OR($A65="",$B65="",$E65&lt;&gt;"Active",$G65=""),"",IF(COUNTIFS($B$5:$B$104,$B65,$E$5:$E$104,"Active",$G$5:$G$104,"&gt;0",$G$5:$G$104,"&lt;"&amp;$G65)=0,"Next","Later"))</f>
        <v/>
      </c>
    </row>
    <row r="66" ht="20" customHeight="1">
      <c r="A66" s="13" t="n"/>
      <c r="B66" s="13" t="n"/>
      <c r="C66" s="13" t="n"/>
      <c r="D66" s="13" t="n"/>
      <c r="E66" s="13" t="n"/>
      <c r="F66" s="34" t="n"/>
      <c r="G66" s="34" t="n"/>
      <c r="H66" s="39" t="n"/>
      <c r="I66" s="13" t="n"/>
      <c r="J66" s="13" t="n"/>
      <c r="K66" s="24">
        <f>IF(OR($A66="",$G66=""),"",$G66-TODAY())</f>
        <v/>
      </c>
      <c r="L66" s="9">
        <f>IF($A66="","",IF($E66&lt;&gt;"Active","Not Active",IF($G66="","Check Date",IF($G66&lt;TODAY(),"Past Due",IF($G66&lt;=TODAY()+30,"0-30 Days",IF($G66&lt;=TODAY()+60,"31-60 Days",IF($G66&lt;=TODAY()+90,"61-90 Days","Over 90 Days")))))))</f>
        <v/>
      </c>
      <c r="M66" s="9">
        <f>IF($B66="","",IF(COUNTIF(Households!$A$5:$A$104,$B66)&gt;0,"Matched","Check ID"))</f>
        <v/>
      </c>
      <c r="N66" s="9">
        <f>IF(OR($A66="",$B66="",$E66&lt;&gt;"Active",$G66=""),"",IF(COUNTIFS($B$5:$B$104,$B66,$E$5:$E$104,"Active",$G$5:$G$104,"&gt;0",$G$5:$G$104,"&lt;"&amp;$G66)=0,"Next","Later"))</f>
        <v/>
      </c>
    </row>
    <row r="67" ht="20" customHeight="1">
      <c r="A67" s="13" t="n"/>
      <c r="B67" s="13" t="n"/>
      <c r="C67" s="13" t="n"/>
      <c r="D67" s="13" t="n"/>
      <c r="E67" s="13" t="n"/>
      <c r="F67" s="34" t="n"/>
      <c r="G67" s="34" t="n"/>
      <c r="H67" s="39" t="n"/>
      <c r="I67" s="13" t="n"/>
      <c r="J67" s="13" t="n"/>
      <c r="K67" s="23">
        <f>IF(OR($A67="",$G67=""),"",$G67-TODAY())</f>
        <v/>
      </c>
      <c r="L67" s="7">
        <f>IF($A67="","",IF($E67&lt;&gt;"Active","Not Active",IF($G67="","Check Date",IF($G67&lt;TODAY(),"Past Due",IF($G67&lt;=TODAY()+30,"0-30 Days",IF($G67&lt;=TODAY()+60,"31-60 Days",IF($G67&lt;=TODAY()+90,"61-90 Days","Over 90 Days")))))))</f>
        <v/>
      </c>
      <c r="M67" s="7">
        <f>IF($B67="","",IF(COUNTIF(Households!$A$5:$A$104,$B67)&gt;0,"Matched","Check ID"))</f>
        <v/>
      </c>
      <c r="N67" s="7">
        <f>IF(OR($A67="",$B67="",$E67&lt;&gt;"Active",$G67=""),"",IF(COUNTIFS($B$5:$B$104,$B67,$E$5:$E$104,"Active",$G$5:$G$104,"&gt;0",$G$5:$G$104,"&lt;"&amp;$G67)=0,"Next","Later"))</f>
        <v/>
      </c>
    </row>
    <row r="68" ht="20" customHeight="1">
      <c r="A68" s="13" t="n"/>
      <c r="B68" s="13" t="n"/>
      <c r="C68" s="13" t="n"/>
      <c r="D68" s="13" t="n"/>
      <c r="E68" s="13" t="n"/>
      <c r="F68" s="34" t="n"/>
      <c r="G68" s="34" t="n"/>
      <c r="H68" s="39" t="n"/>
      <c r="I68" s="13" t="n"/>
      <c r="J68" s="13" t="n"/>
      <c r="K68" s="24">
        <f>IF(OR($A68="",$G68=""),"",$G68-TODAY())</f>
        <v/>
      </c>
      <c r="L68" s="9">
        <f>IF($A68="","",IF($E68&lt;&gt;"Active","Not Active",IF($G68="","Check Date",IF($G68&lt;TODAY(),"Past Due",IF($G68&lt;=TODAY()+30,"0-30 Days",IF($G68&lt;=TODAY()+60,"31-60 Days",IF($G68&lt;=TODAY()+90,"61-90 Days","Over 90 Days")))))))</f>
        <v/>
      </c>
      <c r="M68" s="9">
        <f>IF($B68="","",IF(COUNTIF(Households!$A$5:$A$104,$B68)&gt;0,"Matched","Check ID"))</f>
        <v/>
      </c>
      <c r="N68" s="9">
        <f>IF(OR($A68="",$B68="",$E68&lt;&gt;"Active",$G68=""),"",IF(COUNTIFS($B$5:$B$104,$B68,$E$5:$E$104,"Active",$G$5:$G$104,"&gt;0",$G$5:$G$104,"&lt;"&amp;$G68)=0,"Next","Later"))</f>
        <v/>
      </c>
    </row>
    <row r="69" ht="20" customHeight="1">
      <c r="A69" s="13" t="n"/>
      <c r="B69" s="13" t="n"/>
      <c r="C69" s="13" t="n"/>
      <c r="D69" s="13" t="n"/>
      <c r="E69" s="13" t="n"/>
      <c r="F69" s="34" t="n"/>
      <c r="G69" s="34" t="n"/>
      <c r="H69" s="39" t="n"/>
      <c r="I69" s="13" t="n"/>
      <c r="J69" s="13" t="n"/>
      <c r="K69" s="23">
        <f>IF(OR($A69="",$G69=""),"",$G69-TODAY())</f>
        <v/>
      </c>
      <c r="L69" s="7">
        <f>IF($A69="","",IF($E69&lt;&gt;"Active","Not Active",IF($G69="","Check Date",IF($G69&lt;TODAY(),"Past Due",IF($G69&lt;=TODAY()+30,"0-30 Days",IF($G69&lt;=TODAY()+60,"31-60 Days",IF($G69&lt;=TODAY()+90,"61-90 Days","Over 90 Days")))))))</f>
        <v/>
      </c>
      <c r="M69" s="7">
        <f>IF($B69="","",IF(COUNTIF(Households!$A$5:$A$104,$B69)&gt;0,"Matched","Check ID"))</f>
        <v/>
      </c>
      <c r="N69" s="7">
        <f>IF(OR($A69="",$B69="",$E69&lt;&gt;"Active",$G69=""),"",IF(COUNTIFS($B$5:$B$104,$B69,$E$5:$E$104,"Active",$G$5:$G$104,"&gt;0",$G$5:$G$104,"&lt;"&amp;$G69)=0,"Next","Later"))</f>
        <v/>
      </c>
    </row>
    <row r="70" ht="20" customHeight="1">
      <c r="A70" s="13" t="n"/>
      <c r="B70" s="13" t="n"/>
      <c r="C70" s="13" t="n"/>
      <c r="D70" s="13" t="n"/>
      <c r="E70" s="13" t="n"/>
      <c r="F70" s="34" t="n"/>
      <c r="G70" s="34" t="n"/>
      <c r="H70" s="39" t="n"/>
      <c r="I70" s="13" t="n"/>
      <c r="J70" s="13" t="n"/>
      <c r="K70" s="24">
        <f>IF(OR($A70="",$G70=""),"",$G70-TODAY())</f>
        <v/>
      </c>
      <c r="L70" s="9">
        <f>IF($A70="","",IF($E70&lt;&gt;"Active","Not Active",IF($G70="","Check Date",IF($G70&lt;TODAY(),"Past Due",IF($G70&lt;=TODAY()+30,"0-30 Days",IF($G70&lt;=TODAY()+60,"31-60 Days",IF($G70&lt;=TODAY()+90,"61-90 Days","Over 90 Days")))))))</f>
        <v/>
      </c>
      <c r="M70" s="9">
        <f>IF($B70="","",IF(COUNTIF(Households!$A$5:$A$104,$B70)&gt;0,"Matched","Check ID"))</f>
        <v/>
      </c>
      <c r="N70" s="9">
        <f>IF(OR($A70="",$B70="",$E70&lt;&gt;"Active",$G70=""),"",IF(COUNTIFS($B$5:$B$104,$B70,$E$5:$E$104,"Active",$G$5:$G$104,"&gt;0",$G$5:$G$104,"&lt;"&amp;$G70)=0,"Next","Later"))</f>
        <v/>
      </c>
    </row>
    <row r="71" ht="20" customHeight="1">
      <c r="A71" s="13" t="n"/>
      <c r="B71" s="13" t="n"/>
      <c r="C71" s="13" t="n"/>
      <c r="D71" s="13" t="n"/>
      <c r="E71" s="13" t="n"/>
      <c r="F71" s="34" t="n"/>
      <c r="G71" s="34" t="n"/>
      <c r="H71" s="39" t="n"/>
      <c r="I71" s="13" t="n"/>
      <c r="J71" s="13" t="n"/>
      <c r="K71" s="23">
        <f>IF(OR($A71="",$G71=""),"",$G71-TODAY())</f>
        <v/>
      </c>
      <c r="L71" s="7">
        <f>IF($A71="","",IF($E71&lt;&gt;"Active","Not Active",IF($G71="","Check Date",IF($G71&lt;TODAY(),"Past Due",IF($G71&lt;=TODAY()+30,"0-30 Days",IF($G71&lt;=TODAY()+60,"31-60 Days",IF($G71&lt;=TODAY()+90,"61-90 Days","Over 90 Days")))))))</f>
        <v/>
      </c>
      <c r="M71" s="7">
        <f>IF($B71="","",IF(COUNTIF(Households!$A$5:$A$104,$B71)&gt;0,"Matched","Check ID"))</f>
        <v/>
      </c>
      <c r="N71" s="7">
        <f>IF(OR($A71="",$B71="",$E71&lt;&gt;"Active",$G71=""),"",IF(COUNTIFS($B$5:$B$104,$B71,$E$5:$E$104,"Active",$G$5:$G$104,"&gt;0",$G$5:$G$104,"&lt;"&amp;$G71)=0,"Next","Later"))</f>
        <v/>
      </c>
    </row>
    <row r="72" ht="20" customHeight="1">
      <c r="A72" s="13" t="n"/>
      <c r="B72" s="13" t="n"/>
      <c r="C72" s="13" t="n"/>
      <c r="D72" s="13" t="n"/>
      <c r="E72" s="13" t="n"/>
      <c r="F72" s="34" t="n"/>
      <c r="G72" s="34" t="n"/>
      <c r="H72" s="39" t="n"/>
      <c r="I72" s="13" t="n"/>
      <c r="J72" s="13" t="n"/>
      <c r="K72" s="24">
        <f>IF(OR($A72="",$G72=""),"",$G72-TODAY())</f>
        <v/>
      </c>
      <c r="L72" s="9">
        <f>IF($A72="","",IF($E72&lt;&gt;"Active","Not Active",IF($G72="","Check Date",IF($G72&lt;TODAY(),"Past Due",IF($G72&lt;=TODAY()+30,"0-30 Days",IF($G72&lt;=TODAY()+60,"31-60 Days",IF($G72&lt;=TODAY()+90,"61-90 Days","Over 90 Days")))))))</f>
        <v/>
      </c>
      <c r="M72" s="9">
        <f>IF($B72="","",IF(COUNTIF(Households!$A$5:$A$104,$B72)&gt;0,"Matched","Check ID"))</f>
        <v/>
      </c>
      <c r="N72" s="9">
        <f>IF(OR($A72="",$B72="",$E72&lt;&gt;"Active",$G72=""),"",IF(COUNTIFS($B$5:$B$104,$B72,$E$5:$E$104,"Active",$G$5:$G$104,"&gt;0",$G$5:$G$104,"&lt;"&amp;$G72)=0,"Next","Later"))</f>
        <v/>
      </c>
    </row>
    <row r="73" ht="20" customHeight="1">
      <c r="A73" s="13" t="n"/>
      <c r="B73" s="13" t="n"/>
      <c r="C73" s="13" t="n"/>
      <c r="D73" s="13" t="n"/>
      <c r="E73" s="13" t="n"/>
      <c r="F73" s="34" t="n"/>
      <c r="G73" s="34" t="n"/>
      <c r="H73" s="39" t="n"/>
      <c r="I73" s="13" t="n"/>
      <c r="J73" s="13" t="n"/>
      <c r="K73" s="23">
        <f>IF(OR($A73="",$G73=""),"",$G73-TODAY())</f>
        <v/>
      </c>
      <c r="L73" s="7">
        <f>IF($A73="","",IF($E73&lt;&gt;"Active","Not Active",IF($G73="","Check Date",IF($G73&lt;TODAY(),"Past Due",IF($G73&lt;=TODAY()+30,"0-30 Days",IF($G73&lt;=TODAY()+60,"31-60 Days",IF($G73&lt;=TODAY()+90,"61-90 Days","Over 90 Days")))))))</f>
        <v/>
      </c>
      <c r="M73" s="7">
        <f>IF($B73="","",IF(COUNTIF(Households!$A$5:$A$104,$B73)&gt;0,"Matched","Check ID"))</f>
        <v/>
      </c>
      <c r="N73" s="7">
        <f>IF(OR($A73="",$B73="",$E73&lt;&gt;"Active",$G73=""),"",IF(COUNTIFS($B$5:$B$104,$B73,$E$5:$E$104,"Active",$G$5:$G$104,"&gt;0",$G$5:$G$104,"&lt;"&amp;$G73)=0,"Next","Later"))</f>
        <v/>
      </c>
    </row>
    <row r="74" ht="20" customHeight="1">
      <c r="A74" s="13" t="n"/>
      <c r="B74" s="13" t="n"/>
      <c r="C74" s="13" t="n"/>
      <c r="D74" s="13" t="n"/>
      <c r="E74" s="13" t="n"/>
      <c r="F74" s="34" t="n"/>
      <c r="G74" s="34" t="n"/>
      <c r="H74" s="39" t="n"/>
      <c r="I74" s="13" t="n"/>
      <c r="J74" s="13" t="n"/>
      <c r="K74" s="24">
        <f>IF(OR($A74="",$G74=""),"",$G74-TODAY())</f>
        <v/>
      </c>
      <c r="L74" s="9">
        <f>IF($A74="","",IF($E74&lt;&gt;"Active","Not Active",IF($G74="","Check Date",IF($G74&lt;TODAY(),"Past Due",IF($G74&lt;=TODAY()+30,"0-30 Days",IF($G74&lt;=TODAY()+60,"31-60 Days",IF($G74&lt;=TODAY()+90,"61-90 Days","Over 90 Days")))))))</f>
        <v/>
      </c>
      <c r="M74" s="9">
        <f>IF($B74="","",IF(COUNTIF(Households!$A$5:$A$104,$B74)&gt;0,"Matched","Check ID"))</f>
        <v/>
      </c>
      <c r="N74" s="9">
        <f>IF(OR($A74="",$B74="",$E74&lt;&gt;"Active",$G74=""),"",IF(COUNTIFS($B$5:$B$104,$B74,$E$5:$E$104,"Active",$G$5:$G$104,"&gt;0",$G$5:$G$104,"&lt;"&amp;$G74)=0,"Next","Later"))</f>
        <v/>
      </c>
    </row>
    <row r="75" ht="20" customHeight="1">
      <c r="A75" s="13" t="n"/>
      <c r="B75" s="13" t="n"/>
      <c r="C75" s="13" t="n"/>
      <c r="D75" s="13" t="n"/>
      <c r="E75" s="13" t="n"/>
      <c r="F75" s="34" t="n"/>
      <c r="G75" s="34" t="n"/>
      <c r="H75" s="39" t="n"/>
      <c r="I75" s="13" t="n"/>
      <c r="J75" s="13" t="n"/>
      <c r="K75" s="23">
        <f>IF(OR($A75="",$G75=""),"",$G75-TODAY())</f>
        <v/>
      </c>
      <c r="L75" s="7">
        <f>IF($A75="","",IF($E75&lt;&gt;"Active","Not Active",IF($G75="","Check Date",IF($G75&lt;TODAY(),"Past Due",IF($G75&lt;=TODAY()+30,"0-30 Days",IF($G75&lt;=TODAY()+60,"31-60 Days",IF($G75&lt;=TODAY()+90,"61-90 Days","Over 90 Days")))))))</f>
        <v/>
      </c>
      <c r="M75" s="7">
        <f>IF($B75="","",IF(COUNTIF(Households!$A$5:$A$104,$B75)&gt;0,"Matched","Check ID"))</f>
        <v/>
      </c>
      <c r="N75" s="7">
        <f>IF(OR($A75="",$B75="",$E75&lt;&gt;"Active",$G75=""),"",IF(COUNTIFS($B$5:$B$104,$B75,$E$5:$E$104,"Active",$G$5:$G$104,"&gt;0",$G$5:$G$104,"&lt;"&amp;$G75)=0,"Next","Later"))</f>
        <v/>
      </c>
    </row>
    <row r="76" ht="20" customHeight="1">
      <c r="A76" s="13" t="n"/>
      <c r="B76" s="13" t="n"/>
      <c r="C76" s="13" t="n"/>
      <c r="D76" s="13" t="n"/>
      <c r="E76" s="13" t="n"/>
      <c r="F76" s="34" t="n"/>
      <c r="G76" s="34" t="n"/>
      <c r="H76" s="39" t="n"/>
      <c r="I76" s="13" t="n"/>
      <c r="J76" s="13" t="n"/>
      <c r="K76" s="24">
        <f>IF(OR($A76="",$G76=""),"",$G76-TODAY())</f>
        <v/>
      </c>
      <c r="L76" s="9">
        <f>IF($A76="","",IF($E76&lt;&gt;"Active","Not Active",IF($G76="","Check Date",IF($G76&lt;TODAY(),"Past Due",IF($G76&lt;=TODAY()+30,"0-30 Days",IF($G76&lt;=TODAY()+60,"31-60 Days",IF($G76&lt;=TODAY()+90,"61-90 Days","Over 90 Days")))))))</f>
        <v/>
      </c>
      <c r="M76" s="9">
        <f>IF($B76="","",IF(COUNTIF(Households!$A$5:$A$104,$B76)&gt;0,"Matched","Check ID"))</f>
        <v/>
      </c>
      <c r="N76" s="9">
        <f>IF(OR($A76="",$B76="",$E76&lt;&gt;"Active",$G76=""),"",IF(COUNTIFS($B$5:$B$104,$B76,$E$5:$E$104,"Active",$G$5:$G$104,"&gt;0",$G$5:$G$104,"&lt;"&amp;$G76)=0,"Next","Later"))</f>
        <v/>
      </c>
    </row>
    <row r="77" ht="20" customHeight="1">
      <c r="A77" s="13" t="n"/>
      <c r="B77" s="13" t="n"/>
      <c r="C77" s="13" t="n"/>
      <c r="D77" s="13" t="n"/>
      <c r="E77" s="13" t="n"/>
      <c r="F77" s="34" t="n"/>
      <c r="G77" s="34" t="n"/>
      <c r="H77" s="39" t="n"/>
      <c r="I77" s="13" t="n"/>
      <c r="J77" s="13" t="n"/>
      <c r="K77" s="23">
        <f>IF(OR($A77="",$G77=""),"",$G77-TODAY())</f>
        <v/>
      </c>
      <c r="L77" s="7">
        <f>IF($A77="","",IF($E77&lt;&gt;"Active","Not Active",IF($G77="","Check Date",IF($G77&lt;TODAY(),"Past Due",IF($G77&lt;=TODAY()+30,"0-30 Days",IF($G77&lt;=TODAY()+60,"31-60 Days",IF($G77&lt;=TODAY()+90,"61-90 Days","Over 90 Days")))))))</f>
        <v/>
      </c>
      <c r="M77" s="7">
        <f>IF($B77="","",IF(COUNTIF(Households!$A$5:$A$104,$B77)&gt;0,"Matched","Check ID"))</f>
        <v/>
      </c>
      <c r="N77" s="7">
        <f>IF(OR($A77="",$B77="",$E77&lt;&gt;"Active",$G77=""),"",IF(COUNTIFS($B$5:$B$104,$B77,$E$5:$E$104,"Active",$G$5:$G$104,"&gt;0",$G$5:$G$104,"&lt;"&amp;$G77)=0,"Next","Later"))</f>
        <v/>
      </c>
    </row>
    <row r="78" ht="20" customHeight="1">
      <c r="A78" s="13" t="n"/>
      <c r="B78" s="13" t="n"/>
      <c r="C78" s="13" t="n"/>
      <c r="D78" s="13" t="n"/>
      <c r="E78" s="13" t="n"/>
      <c r="F78" s="34" t="n"/>
      <c r="G78" s="34" t="n"/>
      <c r="H78" s="39" t="n"/>
      <c r="I78" s="13" t="n"/>
      <c r="J78" s="13" t="n"/>
      <c r="K78" s="24">
        <f>IF(OR($A78="",$G78=""),"",$G78-TODAY())</f>
        <v/>
      </c>
      <c r="L78" s="9">
        <f>IF($A78="","",IF($E78&lt;&gt;"Active","Not Active",IF($G78="","Check Date",IF($G78&lt;TODAY(),"Past Due",IF($G78&lt;=TODAY()+30,"0-30 Days",IF($G78&lt;=TODAY()+60,"31-60 Days",IF($G78&lt;=TODAY()+90,"61-90 Days","Over 90 Days")))))))</f>
        <v/>
      </c>
      <c r="M78" s="9">
        <f>IF($B78="","",IF(COUNTIF(Households!$A$5:$A$104,$B78)&gt;0,"Matched","Check ID"))</f>
        <v/>
      </c>
      <c r="N78" s="9">
        <f>IF(OR($A78="",$B78="",$E78&lt;&gt;"Active",$G78=""),"",IF(COUNTIFS($B$5:$B$104,$B78,$E$5:$E$104,"Active",$G$5:$G$104,"&gt;0",$G$5:$G$104,"&lt;"&amp;$G78)=0,"Next","Later"))</f>
        <v/>
      </c>
    </row>
    <row r="79" ht="20" customHeight="1">
      <c r="A79" s="13" t="n"/>
      <c r="B79" s="13" t="n"/>
      <c r="C79" s="13" t="n"/>
      <c r="D79" s="13" t="n"/>
      <c r="E79" s="13" t="n"/>
      <c r="F79" s="34" t="n"/>
      <c r="G79" s="34" t="n"/>
      <c r="H79" s="39" t="n"/>
      <c r="I79" s="13" t="n"/>
      <c r="J79" s="13" t="n"/>
      <c r="K79" s="23">
        <f>IF(OR($A79="",$G79=""),"",$G79-TODAY())</f>
        <v/>
      </c>
      <c r="L79" s="7">
        <f>IF($A79="","",IF($E79&lt;&gt;"Active","Not Active",IF($G79="","Check Date",IF($G79&lt;TODAY(),"Past Due",IF($G79&lt;=TODAY()+30,"0-30 Days",IF($G79&lt;=TODAY()+60,"31-60 Days",IF($G79&lt;=TODAY()+90,"61-90 Days","Over 90 Days")))))))</f>
        <v/>
      </c>
      <c r="M79" s="7">
        <f>IF($B79="","",IF(COUNTIF(Households!$A$5:$A$104,$B79)&gt;0,"Matched","Check ID"))</f>
        <v/>
      </c>
      <c r="N79" s="7">
        <f>IF(OR($A79="",$B79="",$E79&lt;&gt;"Active",$G79=""),"",IF(COUNTIFS($B$5:$B$104,$B79,$E$5:$E$104,"Active",$G$5:$G$104,"&gt;0",$G$5:$G$104,"&lt;"&amp;$G79)=0,"Next","Later"))</f>
        <v/>
      </c>
    </row>
    <row r="80" ht="20" customHeight="1">
      <c r="A80" s="13" t="n"/>
      <c r="B80" s="13" t="n"/>
      <c r="C80" s="13" t="n"/>
      <c r="D80" s="13" t="n"/>
      <c r="E80" s="13" t="n"/>
      <c r="F80" s="34" t="n"/>
      <c r="G80" s="34" t="n"/>
      <c r="H80" s="39" t="n"/>
      <c r="I80" s="13" t="n"/>
      <c r="J80" s="13" t="n"/>
      <c r="K80" s="24">
        <f>IF(OR($A80="",$G80=""),"",$G80-TODAY())</f>
        <v/>
      </c>
      <c r="L80" s="9">
        <f>IF($A80="","",IF($E80&lt;&gt;"Active","Not Active",IF($G80="","Check Date",IF($G80&lt;TODAY(),"Past Due",IF($G80&lt;=TODAY()+30,"0-30 Days",IF($G80&lt;=TODAY()+60,"31-60 Days",IF($G80&lt;=TODAY()+90,"61-90 Days","Over 90 Days")))))))</f>
        <v/>
      </c>
      <c r="M80" s="9">
        <f>IF($B80="","",IF(COUNTIF(Households!$A$5:$A$104,$B80)&gt;0,"Matched","Check ID"))</f>
        <v/>
      </c>
      <c r="N80" s="9">
        <f>IF(OR($A80="",$B80="",$E80&lt;&gt;"Active",$G80=""),"",IF(COUNTIFS($B$5:$B$104,$B80,$E$5:$E$104,"Active",$G$5:$G$104,"&gt;0",$G$5:$G$104,"&lt;"&amp;$G80)=0,"Next","Later"))</f>
        <v/>
      </c>
    </row>
    <row r="81" ht="20" customHeight="1">
      <c r="A81" s="13" t="n"/>
      <c r="B81" s="13" t="n"/>
      <c r="C81" s="13" t="n"/>
      <c r="D81" s="13" t="n"/>
      <c r="E81" s="13" t="n"/>
      <c r="F81" s="34" t="n"/>
      <c r="G81" s="34" t="n"/>
      <c r="H81" s="39" t="n"/>
      <c r="I81" s="13" t="n"/>
      <c r="J81" s="13" t="n"/>
      <c r="K81" s="23">
        <f>IF(OR($A81="",$G81=""),"",$G81-TODAY())</f>
        <v/>
      </c>
      <c r="L81" s="7">
        <f>IF($A81="","",IF($E81&lt;&gt;"Active","Not Active",IF($G81="","Check Date",IF($G81&lt;TODAY(),"Past Due",IF($G81&lt;=TODAY()+30,"0-30 Days",IF($G81&lt;=TODAY()+60,"31-60 Days",IF($G81&lt;=TODAY()+90,"61-90 Days","Over 90 Days")))))))</f>
        <v/>
      </c>
      <c r="M81" s="7">
        <f>IF($B81="","",IF(COUNTIF(Households!$A$5:$A$104,$B81)&gt;0,"Matched","Check ID"))</f>
        <v/>
      </c>
      <c r="N81" s="7">
        <f>IF(OR($A81="",$B81="",$E81&lt;&gt;"Active",$G81=""),"",IF(COUNTIFS($B$5:$B$104,$B81,$E$5:$E$104,"Active",$G$5:$G$104,"&gt;0",$G$5:$G$104,"&lt;"&amp;$G81)=0,"Next","Later"))</f>
        <v/>
      </c>
    </row>
    <row r="82" ht="20" customHeight="1">
      <c r="A82" s="13" t="n"/>
      <c r="B82" s="13" t="n"/>
      <c r="C82" s="13" t="n"/>
      <c r="D82" s="13" t="n"/>
      <c r="E82" s="13" t="n"/>
      <c r="F82" s="34" t="n"/>
      <c r="G82" s="34" t="n"/>
      <c r="H82" s="39" t="n"/>
      <c r="I82" s="13" t="n"/>
      <c r="J82" s="13" t="n"/>
      <c r="K82" s="24">
        <f>IF(OR($A82="",$G82=""),"",$G82-TODAY())</f>
        <v/>
      </c>
      <c r="L82" s="9">
        <f>IF($A82="","",IF($E82&lt;&gt;"Active","Not Active",IF($G82="","Check Date",IF($G82&lt;TODAY(),"Past Due",IF($G82&lt;=TODAY()+30,"0-30 Days",IF($G82&lt;=TODAY()+60,"31-60 Days",IF($G82&lt;=TODAY()+90,"61-90 Days","Over 90 Days")))))))</f>
        <v/>
      </c>
      <c r="M82" s="9">
        <f>IF($B82="","",IF(COUNTIF(Households!$A$5:$A$104,$B82)&gt;0,"Matched","Check ID"))</f>
        <v/>
      </c>
      <c r="N82" s="9">
        <f>IF(OR($A82="",$B82="",$E82&lt;&gt;"Active",$G82=""),"",IF(COUNTIFS($B$5:$B$104,$B82,$E$5:$E$104,"Active",$G$5:$G$104,"&gt;0",$G$5:$G$104,"&lt;"&amp;$G82)=0,"Next","Later"))</f>
        <v/>
      </c>
    </row>
    <row r="83" ht="20" customHeight="1">
      <c r="A83" s="13" t="n"/>
      <c r="B83" s="13" t="n"/>
      <c r="C83" s="13" t="n"/>
      <c r="D83" s="13" t="n"/>
      <c r="E83" s="13" t="n"/>
      <c r="F83" s="34" t="n"/>
      <c r="G83" s="34" t="n"/>
      <c r="H83" s="39" t="n"/>
      <c r="I83" s="13" t="n"/>
      <c r="J83" s="13" t="n"/>
      <c r="K83" s="23">
        <f>IF(OR($A83="",$G83=""),"",$G83-TODAY())</f>
        <v/>
      </c>
      <c r="L83" s="7">
        <f>IF($A83="","",IF($E83&lt;&gt;"Active","Not Active",IF($G83="","Check Date",IF($G83&lt;TODAY(),"Past Due",IF($G83&lt;=TODAY()+30,"0-30 Days",IF($G83&lt;=TODAY()+60,"31-60 Days",IF($G83&lt;=TODAY()+90,"61-90 Days","Over 90 Days")))))))</f>
        <v/>
      </c>
      <c r="M83" s="7">
        <f>IF($B83="","",IF(COUNTIF(Households!$A$5:$A$104,$B83)&gt;0,"Matched","Check ID"))</f>
        <v/>
      </c>
      <c r="N83" s="7">
        <f>IF(OR($A83="",$B83="",$E83&lt;&gt;"Active",$G83=""),"",IF(COUNTIFS($B$5:$B$104,$B83,$E$5:$E$104,"Active",$G$5:$G$104,"&gt;0",$G$5:$G$104,"&lt;"&amp;$G83)=0,"Next","Later"))</f>
        <v/>
      </c>
    </row>
    <row r="84" ht="20" customHeight="1">
      <c r="A84" s="13" t="n"/>
      <c r="B84" s="13" t="n"/>
      <c r="C84" s="13" t="n"/>
      <c r="D84" s="13" t="n"/>
      <c r="E84" s="13" t="n"/>
      <c r="F84" s="34" t="n"/>
      <c r="G84" s="34" t="n"/>
      <c r="H84" s="39" t="n"/>
      <c r="I84" s="13" t="n"/>
      <c r="J84" s="13" t="n"/>
      <c r="K84" s="24">
        <f>IF(OR($A84="",$G84=""),"",$G84-TODAY())</f>
        <v/>
      </c>
      <c r="L84" s="9">
        <f>IF($A84="","",IF($E84&lt;&gt;"Active","Not Active",IF($G84="","Check Date",IF($G84&lt;TODAY(),"Past Due",IF($G84&lt;=TODAY()+30,"0-30 Days",IF($G84&lt;=TODAY()+60,"31-60 Days",IF($G84&lt;=TODAY()+90,"61-90 Days","Over 90 Days")))))))</f>
        <v/>
      </c>
      <c r="M84" s="9">
        <f>IF($B84="","",IF(COUNTIF(Households!$A$5:$A$104,$B84)&gt;0,"Matched","Check ID"))</f>
        <v/>
      </c>
      <c r="N84" s="9">
        <f>IF(OR($A84="",$B84="",$E84&lt;&gt;"Active",$G84=""),"",IF(COUNTIFS($B$5:$B$104,$B84,$E$5:$E$104,"Active",$G$5:$G$104,"&gt;0",$G$5:$G$104,"&lt;"&amp;$G84)=0,"Next","Later"))</f>
        <v/>
      </c>
    </row>
    <row r="85" ht="20" customHeight="1">
      <c r="A85" s="13" t="n"/>
      <c r="B85" s="13" t="n"/>
      <c r="C85" s="13" t="n"/>
      <c r="D85" s="13" t="n"/>
      <c r="E85" s="13" t="n"/>
      <c r="F85" s="34" t="n"/>
      <c r="G85" s="34" t="n"/>
      <c r="H85" s="39" t="n"/>
      <c r="I85" s="13" t="n"/>
      <c r="J85" s="13" t="n"/>
      <c r="K85" s="23">
        <f>IF(OR($A85="",$G85=""),"",$G85-TODAY())</f>
        <v/>
      </c>
      <c r="L85" s="7">
        <f>IF($A85="","",IF($E85&lt;&gt;"Active","Not Active",IF($G85="","Check Date",IF($G85&lt;TODAY(),"Past Due",IF($G85&lt;=TODAY()+30,"0-30 Days",IF($G85&lt;=TODAY()+60,"31-60 Days",IF($G85&lt;=TODAY()+90,"61-90 Days","Over 90 Days")))))))</f>
        <v/>
      </c>
      <c r="M85" s="7">
        <f>IF($B85="","",IF(COUNTIF(Households!$A$5:$A$104,$B85)&gt;0,"Matched","Check ID"))</f>
        <v/>
      </c>
      <c r="N85" s="7">
        <f>IF(OR($A85="",$B85="",$E85&lt;&gt;"Active",$G85=""),"",IF(COUNTIFS($B$5:$B$104,$B85,$E$5:$E$104,"Active",$G$5:$G$104,"&gt;0",$G$5:$G$104,"&lt;"&amp;$G85)=0,"Next","Later"))</f>
        <v/>
      </c>
    </row>
    <row r="86" ht="20" customHeight="1">
      <c r="A86" s="13" t="n"/>
      <c r="B86" s="13" t="n"/>
      <c r="C86" s="13" t="n"/>
      <c r="D86" s="13" t="n"/>
      <c r="E86" s="13" t="n"/>
      <c r="F86" s="34" t="n"/>
      <c r="G86" s="34" t="n"/>
      <c r="H86" s="39" t="n"/>
      <c r="I86" s="13" t="n"/>
      <c r="J86" s="13" t="n"/>
      <c r="K86" s="24">
        <f>IF(OR($A86="",$G86=""),"",$G86-TODAY())</f>
        <v/>
      </c>
      <c r="L86" s="9">
        <f>IF($A86="","",IF($E86&lt;&gt;"Active","Not Active",IF($G86="","Check Date",IF($G86&lt;TODAY(),"Past Due",IF($G86&lt;=TODAY()+30,"0-30 Days",IF($G86&lt;=TODAY()+60,"31-60 Days",IF($G86&lt;=TODAY()+90,"61-90 Days","Over 90 Days")))))))</f>
        <v/>
      </c>
      <c r="M86" s="9">
        <f>IF($B86="","",IF(COUNTIF(Households!$A$5:$A$104,$B86)&gt;0,"Matched","Check ID"))</f>
        <v/>
      </c>
      <c r="N86" s="9">
        <f>IF(OR($A86="",$B86="",$E86&lt;&gt;"Active",$G86=""),"",IF(COUNTIFS($B$5:$B$104,$B86,$E$5:$E$104,"Active",$G$5:$G$104,"&gt;0",$G$5:$G$104,"&lt;"&amp;$G86)=0,"Next","Later"))</f>
        <v/>
      </c>
    </row>
    <row r="87" ht="20" customHeight="1">
      <c r="A87" s="13" t="n"/>
      <c r="B87" s="13" t="n"/>
      <c r="C87" s="13" t="n"/>
      <c r="D87" s="13" t="n"/>
      <c r="E87" s="13" t="n"/>
      <c r="F87" s="34" t="n"/>
      <c r="G87" s="34" t="n"/>
      <c r="H87" s="39" t="n"/>
      <c r="I87" s="13" t="n"/>
      <c r="J87" s="13" t="n"/>
      <c r="K87" s="23">
        <f>IF(OR($A87="",$G87=""),"",$G87-TODAY())</f>
        <v/>
      </c>
      <c r="L87" s="7">
        <f>IF($A87="","",IF($E87&lt;&gt;"Active","Not Active",IF($G87="","Check Date",IF($G87&lt;TODAY(),"Past Due",IF($G87&lt;=TODAY()+30,"0-30 Days",IF($G87&lt;=TODAY()+60,"31-60 Days",IF($G87&lt;=TODAY()+90,"61-90 Days","Over 90 Days")))))))</f>
        <v/>
      </c>
      <c r="M87" s="7">
        <f>IF($B87="","",IF(COUNTIF(Households!$A$5:$A$104,$B87)&gt;0,"Matched","Check ID"))</f>
        <v/>
      </c>
      <c r="N87" s="7">
        <f>IF(OR($A87="",$B87="",$E87&lt;&gt;"Active",$G87=""),"",IF(COUNTIFS($B$5:$B$104,$B87,$E$5:$E$104,"Active",$G$5:$G$104,"&gt;0",$G$5:$G$104,"&lt;"&amp;$G87)=0,"Next","Later"))</f>
        <v/>
      </c>
    </row>
    <row r="88" ht="20" customHeight="1">
      <c r="A88" s="13" t="n"/>
      <c r="B88" s="13" t="n"/>
      <c r="C88" s="13" t="n"/>
      <c r="D88" s="13" t="n"/>
      <c r="E88" s="13" t="n"/>
      <c r="F88" s="34" t="n"/>
      <c r="G88" s="34" t="n"/>
      <c r="H88" s="39" t="n"/>
      <c r="I88" s="13" t="n"/>
      <c r="J88" s="13" t="n"/>
      <c r="K88" s="24">
        <f>IF(OR($A88="",$G88=""),"",$G88-TODAY())</f>
        <v/>
      </c>
      <c r="L88" s="9">
        <f>IF($A88="","",IF($E88&lt;&gt;"Active","Not Active",IF($G88="","Check Date",IF($G88&lt;TODAY(),"Past Due",IF($G88&lt;=TODAY()+30,"0-30 Days",IF($G88&lt;=TODAY()+60,"31-60 Days",IF($G88&lt;=TODAY()+90,"61-90 Days","Over 90 Days")))))))</f>
        <v/>
      </c>
      <c r="M88" s="9">
        <f>IF($B88="","",IF(COUNTIF(Households!$A$5:$A$104,$B88)&gt;0,"Matched","Check ID"))</f>
        <v/>
      </c>
      <c r="N88" s="9">
        <f>IF(OR($A88="",$B88="",$E88&lt;&gt;"Active",$G88=""),"",IF(COUNTIFS($B$5:$B$104,$B88,$E$5:$E$104,"Active",$G$5:$G$104,"&gt;0",$G$5:$G$104,"&lt;"&amp;$G88)=0,"Next","Later"))</f>
        <v/>
      </c>
    </row>
    <row r="89" ht="20" customHeight="1">
      <c r="A89" s="13" t="n"/>
      <c r="B89" s="13" t="n"/>
      <c r="C89" s="13" t="n"/>
      <c r="D89" s="13" t="n"/>
      <c r="E89" s="13" t="n"/>
      <c r="F89" s="34" t="n"/>
      <c r="G89" s="34" t="n"/>
      <c r="H89" s="39" t="n"/>
      <c r="I89" s="13" t="n"/>
      <c r="J89" s="13" t="n"/>
      <c r="K89" s="23">
        <f>IF(OR($A89="",$G89=""),"",$G89-TODAY())</f>
        <v/>
      </c>
      <c r="L89" s="7">
        <f>IF($A89="","",IF($E89&lt;&gt;"Active","Not Active",IF($G89="","Check Date",IF($G89&lt;TODAY(),"Past Due",IF($G89&lt;=TODAY()+30,"0-30 Days",IF($G89&lt;=TODAY()+60,"31-60 Days",IF($G89&lt;=TODAY()+90,"61-90 Days","Over 90 Days")))))))</f>
        <v/>
      </c>
      <c r="M89" s="7">
        <f>IF($B89="","",IF(COUNTIF(Households!$A$5:$A$104,$B89)&gt;0,"Matched","Check ID"))</f>
        <v/>
      </c>
      <c r="N89" s="7">
        <f>IF(OR($A89="",$B89="",$E89&lt;&gt;"Active",$G89=""),"",IF(COUNTIFS($B$5:$B$104,$B89,$E$5:$E$104,"Active",$G$5:$G$104,"&gt;0",$G$5:$G$104,"&lt;"&amp;$G89)=0,"Next","Later"))</f>
        <v/>
      </c>
    </row>
    <row r="90" ht="20" customHeight="1">
      <c r="A90" s="13" t="n"/>
      <c r="B90" s="13" t="n"/>
      <c r="C90" s="13" t="n"/>
      <c r="D90" s="13" t="n"/>
      <c r="E90" s="13" t="n"/>
      <c r="F90" s="34" t="n"/>
      <c r="G90" s="34" t="n"/>
      <c r="H90" s="39" t="n"/>
      <c r="I90" s="13" t="n"/>
      <c r="J90" s="13" t="n"/>
      <c r="K90" s="24">
        <f>IF(OR($A90="",$G90=""),"",$G90-TODAY())</f>
        <v/>
      </c>
      <c r="L90" s="9">
        <f>IF($A90="","",IF($E90&lt;&gt;"Active","Not Active",IF($G90="","Check Date",IF($G90&lt;TODAY(),"Past Due",IF($G90&lt;=TODAY()+30,"0-30 Days",IF($G90&lt;=TODAY()+60,"31-60 Days",IF($G90&lt;=TODAY()+90,"61-90 Days","Over 90 Days")))))))</f>
        <v/>
      </c>
      <c r="M90" s="9">
        <f>IF($B90="","",IF(COUNTIF(Households!$A$5:$A$104,$B90)&gt;0,"Matched","Check ID"))</f>
        <v/>
      </c>
      <c r="N90" s="9">
        <f>IF(OR($A90="",$B90="",$E90&lt;&gt;"Active",$G90=""),"",IF(COUNTIFS($B$5:$B$104,$B90,$E$5:$E$104,"Active",$G$5:$G$104,"&gt;0",$G$5:$G$104,"&lt;"&amp;$G90)=0,"Next","Later"))</f>
        <v/>
      </c>
    </row>
    <row r="91" ht="20" customHeight="1">
      <c r="A91" s="13" t="n"/>
      <c r="B91" s="13" t="n"/>
      <c r="C91" s="13" t="n"/>
      <c r="D91" s="13" t="n"/>
      <c r="E91" s="13" t="n"/>
      <c r="F91" s="34" t="n"/>
      <c r="G91" s="34" t="n"/>
      <c r="H91" s="39" t="n"/>
      <c r="I91" s="13" t="n"/>
      <c r="J91" s="13" t="n"/>
      <c r="K91" s="23">
        <f>IF(OR($A91="",$G91=""),"",$G91-TODAY())</f>
        <v/>
      </c>
      <c r="L91" s="7">
        <f>IF($A91="","",IF($E91&lt;&gt;"Active","Not Active",IF($G91="","Check Date",IF($G91&lt;TODAY(),"Past Due",IF($G91&lt;=TODAY()+30,"0-30 Days",IF($G91&lt;=TODAY()+60,"31-60 Days",IF($G91&lt;=TODAY()+90,"61-90 Days","Over 90 Days")))))))</f>
        <v/>
      </c>
      <c r="M91" s="7">
        <f>IF($B91="","",IF(COUNTIF(Households!$A$5:$A$104,$B91)&gt;0,"Matched","Check ID"))</f>
        <v/>
      </c>
      <c r="N91" s="7">
        <f>IF(OR($A91="",$B91="",$E91&lt;&gt;"Active",$G91=""),"",IF(COUNTIFS($B$5:$B$104,$B91,$E$5:$E$104,"Active",$G$5:$G$104,"&gt;0",$G$5:$G$104,"&lt;"&amp;$G91)=0,"Next","Later"))</f>
        <v/>
      </c>
    </row>
    <row r="92" ht="20" customHeight="1">
      <c r="A92" s="13" t="n"/>
      <c r="B92" s="13" t="n"/>
      <c r="C92" s="13" t="n"/>
      <c r="D92" s="13" t="n"/>
      <c r="E92" s="13" t="n"/>
      <c r="F92" s="34" t="n"/>
      <c r="G92" s="34" t="n"/>
      <c r="H92" s="39" t="n"/>
      <c r="I92" s="13" t="n"/>
      <c r="J92" s="13" t="n"/>
      <c r="K92" s="24">
        <f>IF(OR($A92="",$G92=""),"",$G92-TODAY())</f>
        <v/>
      </c>
      <c r="L92" s="9">
        <f>IF($A92="","",IF($E92&lt;&gt;"Active","Not Active",IF($G92="","Check Date",IF($G92&lt;TODAY(),"Past Due",IF($G92&lt;=TODAY()+30,"0-30 Days",IF($G92&lt;=TODAY()+60,"31-60 Days",IF($G92&lt;=TODAY()+90,"61-90 Days","Over 90 Days")))))))</f>
        <v/>
      </c>
      <c r="M92" s="9">
        <f>IF($B92="","",IF(COUNTIF(Households!$A$5:$A$104,$B92)&gt;0,"Matched","Check ID"))</f>
        <v/>
      </c>
      <c r="N92" s="9">
        <f>IF(OR($A92="",$B92="",$E92&lt;&gt;"Active",$G92=""),"",IF(COUNTIFS($B$5:$B$104,$B92,$E$5:$E$104,"Active",$G$5:$G$104,"&gt;0",$G$5:$G$104,"&lt;"&amp;$G92)=0,"Next","Later"))</f>
        <v/>
      </c>
    </row>
    <row r="93" ht="20" customHeight="1">
      <c r="A93" s="13" t="n"/>
      <c r="B93" s="13" t="n"/>
      <c r="C93" s="13" t="n"/>
      <c r="D93" s="13" t="n"/>
      <c r="E93" s="13" t="n"/>
      <c r="F93" s="34" t="n"/>
      <c r="G93" s="34" t="n"/>
      <c r="H93" s="39" t="n"/>
      <c r="I93" s="13" t="n"/>
      <c r="J93" s="13" t="n"/>
      <c r="K93" s="23">
        <f>IF(OR($A93="",$G93=""),"",$G93-TODAY())</f>
        <v/>
      </c>
      <c r="L93" s="7">
        <f>IF($A93="","",IF($E93&lt;&gt;"Active","Not Active",IF($G93="","Check Date",IF($G93&lt;TODAY(),"Past Due",IF($G93&lt;=TODAY()+30,"0-30 Days",IF($G93&lt;=TODAY()+60,"31-60 Days",IF($G93&lt;=TODAY()+90,"61-90 Days","Over 90 Days")))))))</f>
        <v/>
      </c>
      <c r="M93" s="7">
        <f>IF($B93="","",IF(COUNTIF(Households!$A$5:$A$104,$B93)&gt;0,"Matched","Check ID"))</f>
        <v/>
      </c>
      <c r="N93" s="7">
        <f>IF(OR($A93="",$B93="",$E93&lt;&gt;"Active",$G93=""),"",IF(COUNTIFS($B$5:$B$104,$B93,$E$5:$E$104,"Active",$G$5:$G$104,"&gt;0",$G$5:$G$104,"&lt;"&amp;$G93)=0,"Next","Later"))</f>
        <v/>
      </c>
    </row>
    <row r="94" ht="20" customHeight="1">
      <c r="A94" s="13" t="n"/>
      <c r="B94" s="13" t="n"/>
      <c r="C94" s="13" t="n"/>
      <c r="D94" s="13" t="n"/>
      <c r="E94" s="13" t="n"/>
      <c r="F94" s="34" t="n"/>
      <c r="G94" s="34" t="n"/>
      <c r="H94" s="39" t="n"/>
      <c r="I94" s="13" t="n"/>
      <c r="J94" s="13" t="n"/>
      <c r="K94" s="24">
        <f>IF(OR($A94="",$G94=""),"",$G94-TODAY())</f>
        <v/>
      </c>
      <c r="L94" s="9">
        <f>IF($A94="","",IF($E94&lt;&gt;"Active","Not Active",IF($G94="","Check Date",IF($G94&lt;TODAY(),"Past Due",IF($G94&lt;=TODAY()+30,"0-30 Days",IF($G94&lt;=TODAY()+60,"31-60 Days",IF($G94&lt;=TODAY()+90,"61-90 Days","Over 90 Days")))))))</f>
        <v/>
      </c>
      <c r="M94" s="9">
        <f>IF($B94="","",IF(COUNTIF(Households!$A$5:$A$104,$B94)&gt;0,"Matched","Check ID"))</f>
        <v/>
      </c>
      <c r="N94" s="9">
        <f>IF(OR($A94="",$B94="",$E94&lt;&gt;"Active",$G94=""),"",IF(COUNTIFS($B$5:$B$104,$B94,$E$5:$E$104,"Active",$G$5:$G$104,"&gt;0",$G$5:$G$104,"&lt;"&amp;$G94)=0,"Next","Later"))</f>
        <v/>
      </c>
    </row>
    <row r="95" ht="20" customHeight="1">
      <c r="A95" s="13" t="n"/>
      <c r="B95" s="13" t="n"/>
      <c r="C95" s="13" t="n"/>
      <c r="D95" s="13" t="n"/>
      <c r="E95" s="13" t="n"/>
      <c r="F95" s="34" t="n"/>
      <c r="G95" s="34" t="n"/>
      <c r="H95" s="39" t="n"/>
      <c r="I95" s="13" t="n"/>
      <c r="J95" s="13" t="n"/>
      <c r="K95" s="23">
        <f>IF(OR($A95="",$G95=""),"",$G95-TODAY())</f>
        <v/>
      </c>
      <c r="L95" s="7">
        <f>IF($A95="","",IF($E95&lt;&gt;"Active","Not Active",IF($G95="","Check Date",IF($G95&lt;TODAY(),"Past Due",IF($G95&lt;=TODAY()+30,"0-30 Days",IF($G95&lt;=TODAY()+60,"31-60 Days",IF($G95&lt;=TODAY()+90,"61-90 Days","Over 90 Days")))))))</f>
        <v/>
      </c>
      <c r="M95" s="7">
        <f>IF($B95="","",IF(COUNTIF(Households!$A$5:$A$104,$B95)&gt;0,"Matched","Check ID"))</f>
        <v/>
      </c>
      <c r="N95" s="7">
        <f>IF(OR($A95="",$B95="",$E95&lt;&gt;"Active",$G95=""),"",IF(COUNTIFS($B$5:$B$104,$B95,$E$5:$E$104,"Active",$G$5:$G$104,"&gt;0",$G$5:$G$104,"&lt;"&amp;$G95)=0,"Next","Later"))</f>
        <v/>
      </c>
    </row>
    <row r="96" ht="20" customHeight="1">
      <c r="A96" s="13" t="n"/>
      <c r="B96" s="13" t="n"/>
      <c r="C96" s="13" t="n"/>
      <c r="D96" s="13" t="n"/>
      <c r="E96" s="13" t="n"/>
      <c r="F96" s="34" t="n"/>
      <c r="G96" s="34" t="n"/>
      <c r="H96" s="39" t="n"/>
      <c r="I96" s="13" t="n"/>
      <c r="J96" s="13" t="n"/>
      <c r="K96" s="24">
        <f>IF(OR($A96="",$G96=""),"",$G96-TODAY())</f>
        <v/>
      </c>
      <c r="L96" s="9">
        <f>IF($A96="","",IF($E96&lt;&gt;"Active","Not Active",IF($G96="","Check Date",IF($G96&lt;TODAY(),"Past Due",IF($G96&lt;=TODAY()+30,"0-30 Days",IF($G96&lt;=TODAY()+60,"31-60 Days",IF($G96&lt;=TODAY()+90,"61-90 Days","Over 90 Days")))))))</f>
        <v/>
      </c>
      <c r="M96" s="9">
        <f>IF($B96="","",IF(COUNTIF(Households!$A$5:$A$104,$B96)&gt;0,"Matched","Check ID"))</f>
        <v/>
      </c>
      <c r="N96" s="9">
        <f>IF(OR($A96="",$B96="",$E96&lt;&gt;"Active",$G96=""),"",IF(COUNTIFS($B$5:$B$104,$B96,$E$5:$E$104,"Active",$G$5:$G$104,"&gt;0",$G$5:$G$104,"&lt;"&amp;$G96)=0,"Next","Later"))</f>
        <v/>
      </c>
    </row>
    <row r="97" ht="20" customHeight="1">
      <c r="A97" s="13" t="n"/>
      <c r="B97" s="13" t="n"/>
      <c r="C97" s="13" t="n"/>
      <c r="D97" s="13" t="n"/>
      <c r="E97" s="13" t="n"/>
      <c r="F97" s="34" t="n"/>
      <c r="G97" s="34" t="n"/>
      <c r="H97" s="39" t="n"/>
      <c r="I97" s="13" t="n"/>
      <c r="J97" s="13" t="n"/>
      <c r="K97" s="23">
        <f>IF(OR($A97="",$G97=""),"",$G97-TODAY())</f>
        <v/>
      </c>
      <c r="L97" s="7">
        <f>IF($A97="","",IF($E97&lt;&gt;"Active","Not Active",IF($G97="","Check Date",IF($G97&lt;TODAY(),"Past Due",IF($G97&lt;=TODAY()+30,"0-30 Days",IF($G97&lt;=TODAY()+60,"31-60 Days",IF($G97&lt;=TODAY()+90,"61-90 Days","Over 90 Days")))))))</f>
        <v/>
      </c>
      <c r="M97" s="7">
        <f>IF($B97="","",IF(COUNTIF(Households!$A$5:$A$104,$B97)&gt;0,"Matched","Check ID"))</f>
        <v/>
      </c>
      <c r="N97" s="7">
        <f>IF(OR($A97="",$B97="",$E97&lt;&gt;"Active",$G97=""),"",IF(COUNTIFS($B$5:$B$104,$B97,$E$5:$E$104,"Active",$G$5:$G$104,"&gt;0",$G$5:$G$104,"&lt;"&amp;$G97)=0,"Next","Later"))</f>
        <v/>
      </c>
    </row>
    <row r="98" ht="20" customHeight="1">
      <c r="A98" s="13" t="n"/>
      <c r="B98" s="13" t="n"/>
      <c r="C98" s="13" t="n"/>
      <c r="D98" s="13" t="n"/>
      <c r="E98" s="13" t="n"/>
      <c r="F98" s="34" t="n"/>
      <c r="G98" s="34" t="n"/>
      <c r="H98" s="39" t="n"/>
      <c r="I98" s="13" t="n"/>
      <c r="J98" s="13" t="n"/>
      <c r="K98" s="24">
        <f>IF(OR($A98="",$G98=""),"",$G98-TODAY())</f>
        <v/>
      </c>
      <c r="L98" s="9">
        <f>IF($A98="","",IF($E98&lt;&gt;"Active","Not Active",IF($G98="","Check Date",IF($G98&lt;TODAY(),"Past Due",IF($G98&lt;=TODAY()+30,"0-30 Days",IF($G98&lt;=TODAY()+60,"31-60 Days",IF($G98&lt;=TODAY()+90,"61-90 Days","Over 90 Days")))))))</f>
        <v/>
      </c>
      <c r="M98" s="9">
        <f>IF($B98="","",IF(COUNTIF(Households!$A$5:$A$104,$B98)&gt;0,"Matched","Check ID"))</f>
        <v/>
      </c>
      <c r="N98" s="9">
        <f>IF(OR($A98="",$B98="",$E98&lt;&gt;"Active",$G98=""),"",IF(COUNTIFS($B$5:$B$104,$B98,$E$5:$E$104,"Active",$G$5:$G$104,"&gt;0",$G$5:$G$104,"&lt;"&amp;$G98)=0,"Next","Later"))</f>
        <v/>
      </c>
    </row>
    <row r="99" ht="20" customHeight="1">
      <c r="A99" s="13" t="n"/>
      <c r="B99" s="13" t="n"/>
      <c r="C99" s="13" t="n"/>
      <c r="D99" s="13" t="n"/>
      <c r="E99" s="13" t="n"/>
      <c r="F99" s="34" t="n"/>
      <c r="G99" s="34" t="n"/>
      <c r="H99" s="39" t="n"/>
      <c r="I99" s="13" t="n"/>
      <c r="J99" s="13" t="n"/>
      <c r="K99" s="23">
        <f>IF(OR($A99="",$G99=""),"",$G99-TODAY())</f>
        <v/>
      </c>
      <c r="L99" s="7">
        <f>IF($A99="","",IF($E99&lt;&gt;"Active","Not Active",IF($G99="","Check Date",IF($G99&lt;TODAY(),"Past Due",IF($G99&lt;=TODAY()+30,"0-30 Days",IF($G99&lt;=TODAY()+60,"31-60 Days",IF($G99&lt;=TODAY()+90,"61-90 Days","Over 90 Days")))))))</f>
        <v/>
      </c>
      <c r="M99" s="7">
        <f>IF($B99="","",IF(COUNTIF(Households!$A$5:$A$104,$B99)&gt;0,"Matched","Check ID"))</f>
        <v/>
      </c>
      <c r="N99" s="7">
        <f>IF(OR($A99="",$B99="",$E99&lt;&gt;"Active",$G99=""),"",IF(COUNTIFS($B$5:$B$104,$B99,$E$5:$E$104,"Active",$G$5:$G$104,"&gt;0",$G$5:$G$104,"&lt;"&amp;$G99)=0,"Next","Later"))</f>
        <v/>
      </c>
    </row>
    <row r="100" ht="20" customHeight="1">
      <c r="A100" s="13" t="n"/>
      <c r="B100" s="13" t="n"/>
      <c r="C100" s="13" t="n"/>
      <c r="D100" s="13" t="n"/>
      <c r="E100" s="13" t="n"/>
      <c r="F100" s="34" t="n"/>
      <c r="G100" s="34" t="n"/>
      <c r="H100" s="39" t="n"/>
      <c r="I100" s="13" t="n"/>
      <c r="J100" s="13" t="n"/>
      <c r="K100" s="24">
        <f>IF(OR($A100="",$G100=""),"",$G100-TODAY())</f>
        <v/>
      </c>
      <c r="L100" s="9">
        <f>IF($A100="","",IF($E100&lt;&gt;"Active","Not Active",IF($G100="","Check Date",IF($G100&lt;TODAY(),"Past Due",IF($G100&lt;=TODAY()+30,"0-30 Days",IF($G100&lt;=TODAY()+60,"31-60 Days",IF($G100&lt;=TODAY()+90,"61-90 Days","Over 90 Days")))))))</f>
        <v/>
      </c>
      <c r="M100" s="9">
        <f>IF($B100="","",IF(COUNTIF(Households!$A$5:$A$104,$B100)&gt;0,"Matched","Check ID"))</f>
        <v/>
      </c>
      <c r="N100" s="9">
        <f>IF(OR($A100="",$B100="",$E100&lt;&gt;"Active",$G100=""),"",IF(COUNTIFS($B$5:$B$104,$B100,$E$5:$E$104,"Active",$G$5:$G$104,"&gt;0",$G$5:$G$104,"&lt;"&amp;$G100)=0,"Next","Later"))</f>
        <v/>
      </c>
    </row>
    <row r="101" ht="20" customHeight="1">
      <c r="A101" s="13" t="n"/>
      <c r="B101" s="13" t="n"/>
      <c r="C101" s="13" t="n"/>
      <c r="D101" s="13" t="n"/>
      <c r="E101" s="13" t="n"/>
      <c r="F101" s="34" t="n"/>
      <c r="G101" s="34" t="n"/>
      <c r="H101" s="39" t="n"/>
      <c r="I101" s="13" t="n"/>
      <c r="J101" s="13" t="n"/>
      <c r="K101" s="23">
        <f>IF(OR($A101="",$G101=""),"",$G101-TODAY())</f>
        <v/>
      </c>
      <c r="L101" s="7">
        <f>IF($A101="","",IF($E101&lt;&gt;"Active","Not Active",IF($G101="","Check Date",IF($G101&lt;TODAY(),"Past Due",IF($G101&lt;=TODAY()+30,"0-30 Days",IF($G101&lt;=TODAY()+60,"31-60 Days",IF($G101&lt;=TODAY()+90,"61-90 Days","Over 90 Days")))))))</f>
        <v/>
      </c>
      <c r="M101" s="7">
        <f>IF($B101="","",IF(COUNTIF(Households!$A$5:$A$104,$B101)&gt;0,"Matched","Check ID"))</f>
        <v/>
      </c>
      <c r="N101" s="7">
        <f>IF(OR($A101="",$B101="",$E101&lt;&gt;"Active",$G101=""),"",IF(COUNTIFS($B$5:$B$104,$B101,$E$5:$E$104,"Active",$G$5:$G$104,"&gt;0",$G$5:$G$104,"&lt;"&amp;$G101)=0,"Next","Later"))</f>
        <v/>
      </c>
    </row>
    <row r="102" ht="20" customHeight="1">
      <c r="A102" s="13" t="n"/>
      <c r="B102" s="13" t="n"/>
      <c r="C102" s="13" t="n"/>
      <c r="D102" s="13" t="n"/>
      <c r="E102" s="13" t="n"/>
      <c r="F102" s="34" t="n"/>
      <c r="G102" s="34" t="n"/>
      <c r="H102" s="39" t="n"/>
      <c r="I102" s="13" t="n"/>
      <c r="J102" s="13" t="n"/>
      <c r="K102" s="24">
        <f>IF(OR($A102="",$G102=""),"",$G102-TODAY())</f>
        <v/>
      </c>
      <c r="L102" s="9">
        <f>IF($A102="","",IF($E102&lt;&gt;"Active","Not Active",IF($G102="","Check Date",IF($G102&lt;TODAY(),"Past Due",IF($G102&lt;=TODAY()+30,"0-30 Days",IF($G102&lt;=TODAY()+60,"31-60 Days",IF($G102&lt;=TODAY()+90,"61-90 Days","Over 90 Days")))))))</f>
        <v/>
      </c>
      <c r="M102" s="9">
        <f>IF($B102="","",IF(COUNTIF(Households!$A$5:$A$104,$B102)&gt;0,"Matched","Check ID"))</f>
        <v/>
      </c>
      <c r="N102" s="9">
        <f>IF(OR($A102="",$B102="",$E102&lt;&gt;"Active",$G102=""),"",IF(COUNTIFS($B$5:$B$104,$B102,$E$5:$E$104,"Active",$G$5:$G$104,"&gt;0",$G$5:$G$104,"&lt;"&amp;$G102)=0,"Next","Later"))</f>
        <v/>
      </c>
    </row>
    <row r="103" ht="20" customHeight="1">
      <c r="A103" s="13" t="n"/>
      <c r="B103" s="13" t="n"/>
      <c r="C103" s="13" t="n"/>
      <c r="D103" s="13" t="n"/>
      <c r="E103" s="13" t="n"/>
      <c r="F103" s="34" t="n"/>
      <c r="G103" s="34" t="n"/>
      <c r="H103" s="39" t="n"/>
      <c r="I103" s="13" t="n"/>
      <c r="J103" s="13" t="n"/>
      <c r="K103" s="23">
        <f>IF(OR($A103="",$G103=""),"",$G103-TODAY())</f>
        <v/>
      </c>
      <c r="L103" s="7">
        <f>IF($A103="","",IF($E103&lt;&gt;"Active","Not Active",IF($G103="","Check Date",IF($G103&lt;TODAY(),"Past Due",IF($G103&lt;=TODAY()+30,"0-30 Days",IF($G103&lt;=TODAY()+60,"31-60 Days",IF($G103&lt;=TODAY()+90,"61-90 Days","Over 90 Days")))))))</f>
        <v/>
      </c>
      <c r="M103" s="7">
        <f>IF($B103="","",IF(COUNTIF(Households!$A$5:$A$104,$B103)&gt;0,"Matched","Check ID"))</f>
        <v/>
      </c>
      <c r="N103" s="7">
        <f>IF(OR($A103="",$B103="",$E103&lt;&gt;"Active",$G103=""),"",IF(COUNTIFS($B$5:$B$104,$B103,$E$5:$E$104,"Active",$G$5:$G$104,"&gt;0",$G$5:$G$104,"&lt;"&amp;$G103)=0,"Next","Later"))</f>
        <v/>
      </c>
    </row>
    <row r="104" ht="20" customHeight="1">
      <c r="A104" s="13" t="n"/>
      <c r="B104" s="13" t="n"/>
      <c r="C104" s="13" t="n"/>
      <c r="D104" s="13" t="n"/>
      <c r="E104" s="13" t="n"/>
      <c r="F104" s="34" t="n"/>
      <c r="G104" s="34" t="n"/>
      <c r="H104" s="39" t="n"/>
      <c r="I104" s="13" t="n"/>
      <c r="J104" s="13" t="n"/>
      <c r="K104" s="24">
        <f>IF(OR($A104="",$G104=""),"",$G104-TODAY())</f>
        <v/>
      </c>
      <c r="L104" s="9">
        <f>IF($A104="","",IF($E104&lt;&gt;"Active","Not Active",IF($G104="","Check Date",IF($G104&lt;TODAY(),"Past Due",IF($G104&lt;=TODAY()+30,"0-30 Days",IF($G104&lt;=TODAY()+60,"31-60 Days",IF($G104&lt;=TODAY()+90,"61-90 Days","Over 90 Days")))))))</f>
        <v/>
      </c>
      <c r="M104" s="9">
        <f>IF($B104="","",IF(COUNTIF(Households!$A$5:$A$104,$B104)&gt;0,"Matched","Check ID"))</f>
        <v/>
      </c>
      <c r="N104" s="9">
        <f>IF(OR($A104="",$B104="",$E104&lt;&gt;"Active",$G104=""),"",IF(COUNTIFS($B$5:$B$104,$B104,$E$5:$E$104,"Active",$G$5:$G$104,"&gt;0",$G$5:$G$104,"&lt;"&amp;$G104)=0,"Next","Later"))</f>
        <v/>
      </c>
    </row>
  </sheetData>
  <autoFilter ref="A4:N104"/>
  <mergeCells count="1">
    <mergeCell ref="A1:N1"/>
  </mergeCells>
  <conditionalFormatting sqref="L5:L104">
    <cfRule type="expression" priority="1" dxfId="2">
      <formula>=AND($A5&lt;&gt;"",$E5="Active",OR($L5="Past Due",AND(ISNUMBER($K5),$K5&lt;='Assumptions'!$H$5)))</formula>
    </cfRule>
  </conditionalFormatting>
  <conditionalFormatting sqref="M5:M104">
    <cfRule type="expression" priority="2" dxfId="2">
      <formula>=$M5="Check ID"</formula>
    </cfRule>
    <cfRule type="expression" priority="3" dxfId="3">
      <formula>=$M5="Matched"</formula>
    </cfRule>
  </conditionalFormatting>
  <conditionalFormatting sqref="N5:N104">
    <cfRule type="expression" priority="4" dxfId="3">
      <formula>=$N5="Next"</formula>
    </cfRule>
  </conditionalFormatting>
  <dataValidations count="7">
    <dataValidation sqref="A5:A104" showDropDown="0" showInputMessage="1" showErrorMessage="1" allowBlank="0" errorTitle="Duplicate policy reference" error="Enter a unique policy reference or leave the cell blank." promptTitle="policy reference entry" prompt="Use a unique fictional administrative policy reference." type="custom">
      <formula1>=OR(A5="",COUNTIF($A$5:$A$104,A5)=1)</formula1>
    </dataValidation>
    <dataValidation sqref="C5:C104" showDropDown="0" showInputMessage="1" showErrorMessage="1" allowBlank="0" errorTitle="Check the entry" error="Choose a value from the editable list on the Assumptions sheet." promptTitle="Policy type" prompt="Choose an editable policy type." type="list">
      <formula1>=INDIRECT("'Assumptions'!$A$5:$A$12")</formula1>
    </dataValidation>
    <dataValidation sqref="E5:E104" showDropDown="0" showInputMessage="1" showErrorMessage="1" allowBlank="0" errorTitle="Check the entry" error="Choose a value from the editable list on the Assumptions sheet." promptTitle="Policy status" prompt="Choose the current administrative policy status." type="list">
      <formula1>=INDIRECT("'Assumptions'!$B$5:$B$8")</formula1>
    </dataValidation>
    <dataValidation sqref="I5:I104" showDropDown="0" showInputMessage="1" showErrorMessage="1" allowBlank="0" errorTitle="Check the entry" error="Choose a value from the editable list on the Assumptions sheet." promptTitle="Service owner" prompt="Choose an editable fictional service owner." type="list">
      <formula1>=INDIRECT("'Assumptions'!$F$5:$F$8")</formula1>
    </dataValidation>
    <dataValidation sqref="F5:F104" showDropDown="0" showInputMessage="0" showErrorMessage="1" allowBlank="0" errorTitle="Check the effective date" error="Enter a date within the editable limits on the Assumptions sheet." type="date" operator="between">
      <formula1>=INDIRECT("'Assumptions'!$H$7")</formula1>
      <formula2>=INDIRECT("'Assumptions'!$H$8")</formula2>
    </dataValidation>
    <dataValidation sqref="G5:G104" showDropDown="0" showInputMessage="0" showErrorMessage="1" allowBlank="0" errorTitle="Check the renewal date" error="Enter a valid date on or after the effective date and within the editable date limits." type="custom">
      <formula1>=OR(G5="",AND(ISNUMBER(G5),OR(F5="",G5&gt;=F5),G5&gt;=INDIRECT("'Assumptions'!$H$7"),G5&lt;=INDIRECT("'Assumptions'!$H$8")))</formula1>
    </dataValidation>
    <dataValidation sqref="H5:H104" showDropDown="0" showInputMessage="0" showErrorMessage="1" allowBlank="0" errorTitle="Check the annual premium" error="Enter a nonnegative amount within the editable maximum on the Assumptions sheet." type="decimal" operator="between">
      <formula1>0</formula1>
      <formula2>=INDIRECT("'Assumptions'!$H$9")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6B8797"/>
    <outlinePr summaryBelow="1" summaryRight="1"/>
    <pageSetUpPr/>
  </sheetPr>
  <dimension ref="A1:M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24" customWidth="1" min="4" max="4"/>
    <col width="38" customWidth="1" min="5" max="5"/>
    <col width="20" customWidth="1" min="6" max="6"/>
    <col width="39" customWidth="1" min="7" max="7"/>
    <col width="18" customWidth="1" min="8" max="8"/>
    <col width="18" customWidth="1" min="9" max="9"/>
    <col width="28" customWidth="1" min="10" max="10"/>
    <col width="18" customWidth="1" min="11" max="11"/>
    <col width="18" customWidth="1" min="12" max="12"/>
    <col width="45" customWidth="1" min="13" max="13"/>
  </cols>
  <sheetData>
    <row r="1" ht="28" customHeight="1">
      <c r="A1" s="1" t="inlineStr">
        <is>
          <t>Insurance Multi-Policy Household Map — Insured Items</t>
        </is>
      </c>
    </row>
    <row r="2" ht="30" customHeight="1">
      <c r="A2" s="3" t="inlineStr">
        <is>
          <t>Enter fictional item records in yellow cells. Match results identify household or policy references that need a human check.</t>
        </is>
      </c>
    </row>
    <row r="3"/>
    <row r="4" ht="32" customHeight="1">
      <c r="A4" s="6" t="inlineStr">
        <is>
          <t>Item ID</t>
        </is>
      </c>
      <c r="B4" s="6" t="inlineStr">
        <is>
          <t>Household ID</t>
        </is>
      </c>
      <c r="C4" s="6" t="inlineStr">
        <is>
          <t>Policy Ref</t>
        </is>
      </c>
      <c r="D4" s="6" t="inlineStr">
        <is>
          <t>Item Type</t>
        </is>
      </c>
      <c r="E4" s="6" t="inlineStr">
        <is>
          <t>Item Description</t>
        </is>
      </c>
      <c r="F4" s="6" t="inlineStr">
        <is>
          <t>Model or Build Year</t>
        </is>
      </c>
      <c r="G4" s="6" t="inlineStr">
        <is>
          <t>Identifier or Location</t>
        </is>
      </c>
      <c r="H4" s="6" t="inlineStr">
        <is>
          <t>Recorded Amount</t>
        </is>
      </c>
      <c r="I4" s="6" t="inlineStr">
        <is>
          <t>Item Status</t>
        </is>
      </c>
      <c r="J4" s="6" t="inlineStr">
        <is>
          <t>Record Owner</t>
        </is>
      </c>
      <c r="K4" s="12" t="inlineStr">
        <is>
          <t>Household Match</t>
        </is>
      </c>
      <c r="L4" s="12" t="inlineStr">
        <is>
          <t>Policy Match</t>
        </is>
      </c>
      <c r="M4" s="6" t="inlineStr">
        <is>
          <t>Notes</t>
        </is>
      </c>
    </row>
    <row r="5" ht="20" customHeight="1">
      <c r="A5" s="13" t="inlineStr">
        <is>
          <t>I-F2001</t>
        </is>
      </c>
      <c r="B5" s="13" t="inlineStr">
        <is>
          <t>HH-F001</t>
        </is>
      </c>
      <c r="C5" s="13" t="inlineStr">
        <is>
          <t>P-F1001</t>
        </is>
      </c>
      <c r="D5" s="13" t="inlineStr">
        <is>
          <t>Automobile</t>
        </is>
      </c>
      <c r="E5" s="13" t="inlineStr">
        <is>
          <t>2022 Cedar Comet sedan (Fictional)</t>
        </is>
      </c>
      <c r="F5" s="25" t="n">
        <v>2022</v>
      </c>
      <c r="G5" s="13" t="inlineStr">
        <is>
          <t>FICTIONAL-VIN-001</t>
        </is>
      </c>
      <c r="H5" s="39" t="n">
        <v>24000</v>
      </c>
      <c r="I5" s="13" t="inlineStr">
        <is>
          <t>Mapped</t>
        </is>
      </c>
      <c r="J5" s="13" t="inlineStr">
        <is>
          <t>Casey Vale (Fictional)</t>
        </is>
      </c>
      <c r="K5" s="7">
        <f>IF($B5="","",IF(COUNTIF(Households!$A$5:$A$104,$B5)&gt;0,"Matched","Check ID"))</f>
        <v/>
      </c>
      <c r="L5" s="7">
        <f>IF(OR($B5="",$C5=""),"",IF(COUNTIFS(Policies!$A$5:$A$104,$C5,Policies!$B$5:$B$104,$B5)&gt;0,"Matched","Check Policy"))</f>
        <v/>
      </c>
      <c r="M5" s="13" t="inlineStr">
        <is>
          <t>Administrative item-to-policy link.</t>
        </is>
      </c>
    </row>
    <row r="6" ht="20" customHeight="1">
      <c r="A6" s="13" t="inlineStr">
        <is>
          <t>I-F2002</t>
        </is>
      </c>
      <c r="B6" s="13" t="inlineStr">
        <is>
          <t>HH-F001</t>
        </is>
      </c>
      <c r="C6" s="13" t="inlineStr">
        <is>
          <t>P-F1001</t>
        </is>
      </c>
      <c r="D6" s="13" t="inlineStr">
        <is>
          <t>Automobile</t>
        </is>
      </c>
      <c r="E6" s="13" t="inlineStr">
        <is>
          <t>2020 Maple Meteor wagon (Fictional)</t>
        </is>
      </c>
      <c r="F6" s="25" t="n">
        <v>2020</v>
      </c>
      <c r="G6" s="13" t="inlineStr">
        <is>
          <t>FICTIONAL-VIN-002</t>
        </is>
      </c>
      <c r="H6" s="39" t="n">
        <v>18500</v>
      </c>
      <c r="I6" s="13" t="inlineStr">
        <is>
          <t>Mapped</t>
        </is>
      </c>
      <c r="J6" s="13" t="inlineStr">
        <is>
          <t>Casey Vale (Fictional)</t>
        </is>
      </c>
      <c r="K6" s="9">
        <f>IF($B6="","",IF(COUNTIF(Households!$A$5:$A$104,$B6)&gt;0,"Matched","Check ID"))</f>
        <v/>
      </c>
      <c r="L6" s="9">
        <f>IF(OR($B6="",$C6=""),"",IF(COUNTIFS(Policies!$A$5:$A$104,$C6,Policies!$B$5:$B$104,$B6)&gt;0,"Matched","Check Policy"))</f>
        <v/>
      </c>
      <c r="M6" s="13" t="inlineStr">
        <is>
          <t>Second fictional automobile.</t>
        </is>
      </c>
    </row>
    <row r="7" ht="20" customHeight="1">
      <c r="A7" s="13" t="inlineStr">
        <is>
          <t>I-F2003</t>
        </is>
      </c>
      <c r="B7" s="13" t="inlineStr">
        <is>
          <t>HH-F001</t>
        </is>
      </c>
      <c r="C7" s="13" t="inlineStr">
        <is>
          <t>P-F1002</t>
        </is>
      </c>
      <c r="D7" s="13" t="inlineStr">
        <is>
          <t>Residence</t>
        </is>
      </c>
      <c r="E7" s="13" t="inlineStr">
        <is>
          <t>Northwind Lantern residence (Fictional)</t>
        </is>
      </c>
      <c r="F7" s="25" t="n">
        <v>1998</v>
      </c>
      <c r="G7" s="13" t="inlineStr">
        <is>
          <t>1 Example Way, Example Harbor, ZZ</t>
        </is>
      </c>
      <c r="H7" s="39" t="n">
        <v>385000</v>
      </c>
      <c r="I7" s="13" t="inlineStr">
        <is>
          <t>Mapped</t>
        </is>
      </c>
      <c r="J7" s="13" t="inlineStr">
        <is>
          <t>Casey Vale (Fictional)</t>
        </is>
      </c>
      <c r="K7" s="7">
        <f>IF($B7="","",IF(COUNTIF(Households!$A$5:$A$104,$B7)&gt;0,"Matched","Check ID"))</f>
        <v/>
      </c>
      <c r="L7" s="7">
        <f>IF(OR($B7="",$C7=""),"",IF(COUNTIFS(Policies!$A$5:$A$104,$C7,Policies!$B$5:$B$104,$B7)&gt;0,"Matched","Check Policy"))</f>
        <v/>
      </c>
      <c r="M7" s="13" t="inlineStr">
        <is>
          <t>Recorded amount is an administrative input only.</t>
        </is>
      </c>
    </row>
    <row r="8" ht="20" customHeight="1">
      <c r="A8" s="13" t="inlineStr">
        <is>
          <t>I-F2004</t>
        </is>
      </c>
      <c r="B8" s="13" t="inlineStr">
        <is>
          <t>HH-F002</t>
        </is>
      </c>
      <c r="C8" s="13" t="inlineStr">
        <is>
          <t>P-F1003</t>
        </is>
      </c>
      <c r="D8" s="13" t="inlineStr">
        <is>
          <t>Location</t>
        </is>
      </c>
      <c r="E8" s="13" t="inlineStr">
        <is>
          <t>Copper Meadow rental location (Fictional)</t>
        </is>
      </c>
      <c r="F8" s="25" t="n">
        <v>2015</v>
      </c>
      <c r="G8" s="13" t="inlineStr">
        <is>
          <t>2 Sample Lane, Sample Junction, ZZ</t>
        </is>
      </c>
      <c r="H8" s="39" t="n">
        <v>0</v>
      </c>
      <c r="I8" s="13" t="inlineStr">
        <is>
          <t>Mapped</t>
        </is>
      </c>
      <c r="J8" s="13" t="inlineStr">
        <is>
          <t>Jordan Reed (Fictional)</t>
        </is>
      </c>
      <c r="K8" s="9">
        <f>IF($B8="","",IF(COUNTIF(Households!$A$5:$A$104,$B8)&gt;0,"Matched","Check ID"))</f>
        <v/>
      </c>
      <c r="L8" s="9">
        <f>IF(OR($B8="",$C8=""),"",IF(COUNTIFS(Policies!$A$5:$A$104,$C8,Policies!$B$5:$B$104,$B8)&gt;0,"Matched","Check Policy"))</f>
        <v/>
      </c>
      <c r="M8" s="13" t="inlineStr">
        <is>
          <t>Zero recorded-amount boundary test.</t>
        </is>
      </c>
    </row>
    <row r="9" ht="20" customHeight="1">
      <c r="A9" s="13" t="inlineStr">
        <is>
          <t>I-F2005</t>
        </is>
      </c>
      <c r="B9" s="13" t="inlineStr">
        <is>
          <t>HH-F002</t>
        </is>
      </c>
      <c r="C9" s="13" t="inlineStr">
        <is>
          <t>P-F1004</t>
        </is>
      </c>
      <c r="D9" s="13" t="inlineStr">
        <is>
          <t>Automobile</t>
        </is>
      </c>
      <c r="E9" s="13" t="inlineStr">
        <is>
          <t>2019 Silver Sprout hatchback (Fictional)</t>
        </is>
      </c>
      <c r="F9" s="25" t="n">
        <v>2019</v>
      </c>
      <c r="G9" s="13" t="inlineStr">
        <is>
          <t>FICTIONAL-VIN-005</t>
        </is>
      </c>
      <c r="H9" s="39" t="n">
        <v>13200</v>
      </c>
      <c r="I9" s="13" t="inlineStr">
        <is>
          <t>Mapped</t>
        </is>
      </c>
      <c r="J9" s="13" t="inlineStr">
        <is>
          <t>Jordan Reed (Fictional)</t>
        </is>
      </c>
      <c r="K9" s="7">
        <f>IF($B9="","",IF(COUNTIF(Households!$A$5:$A$104,$B9)&gt;0,"Matched","Check ID"))</f>
        <v/>
      </c>
      <c r="L9" s="7">
        <f>IF(OR($B9="",$C9=""),"",IF(COUNTIFS(Policies!$A$5:$A$104,$C9,Policies!$B$5:$B$104,$B9)&gt;0,"Matched","Check Policy"))</f>
        <v/>
      </c>
      <c r="M9" s="13" t="inlineStr">
        <is>
          <t>Administrative item-to-policy link.</t>
        </is>
      </c>
    </row>
    <row r="10" ht="20" customHeight="1">
      <c r="A10" s="13" t="inlineStr">
        <is>
          <t>I-F2006</t>
        </is>
      </c>
      <c r="B10" s="13" t="inlineStr">
        <is>
          <t>HH-F003</t>
        </is>
      </c>
      <c r="C10" s="13" t="inlineStr">
        <is>
          <t>P-F1006</t>
        </is>
      </c>
      <c r="D10" s="13" t="inlineStr">
        <is>
          <t>Residence</t>
        </is>
      </c>
      <c r="E10" s="13" t="inlineStr">
        <is>
          <t>Silver Kite residence (Fictional)</t>
        </is>
      </c>
      <c r="F10" s="25" t="n">
        <v>2004</v>
      </c>
      <c r="G10" s="13" t="inlineStr">
        <is>
          <t>3 Test Avenue, Test Valley, ZZ</t>
        </is>
      </c>
      <c r="H10" s="39" t="n">
        <v>420000</v>
      </c>
      <c r="I10" s="13" t="inlineStr">
        <is>
          <t>Mapped</t>
        </is>
      </c>
      <c r="J10" s="13" t="inlineStr">
        <is>
          <t>Casey Vale (Fictional)</t>
        </is>
      </c>
      <c r="K10" s="9">
        <f>IF($B10="","",IF(COUNTIF(Households!$A$5:$A$104,$B10)&gt;0,"Matched","Check ID"))</f>
        <v/>
      </c>
      <c r="L10" s="9">
        <f>IF(OR($B10="",$C10=""),"",IF(COUNTIFS(Policies!$A$5:$A$104,$C10,Policies!$B$5:$B$104,$B10)&gt;0,"Matched","Check Policy"))</f>
        <v/>
      </c>
      <c r="M10" s="13" t="inlineStr">
        <is>
          <t>Fictional residence record.</t>
        </is>
      </c>
    </row>
    <row r="11" ht="20" customHeight="1">
      <c r="A11" s="13" t="inlineStr">
        <is>
          <t>I-F2007</t>
        </is>
      </c>
      <c r="B11" s="13" t="inlineStr">
        <is>
          <t>HH-F004</t>
        </is>
      </c>
      <c r="C11" s="13" t="inlineStr">
        <is>
          <t>P-F1007</t>
        </is>
      </c>
      <c r="D11" s="13" t="inlineStr">
        <is>
          <t>Watercraft</t>
        </is>
      </c>
      <c r="E11" s="13" t="inlineStr">
        <is>
          <t>2018 Blue Finch runabout (Fictional)</t>
        </is>
      </c>
      <c r="F11" s="25" t="n">
        <v>2018</v>
      </c>
      <c r="G11" s="13" t="inlineStr">
        <is>
          <t>FICTIONAL-HULL-007</t>
        </is>
      </c>
      <c r="H11" s="39" t="n">
        <v>27000</v>
      </c>
      <c r="I11" s="13" t="inlineStr">
        <is>
          <t>Mapped</t>
        </is>
      </c>
      <c r="J11" s="13" t="inlineStr">
        <is>
          <t>Morgan Pike (Fictional)</t>
        </is>
      </c>
      <c r="K11" s="7">
        <f>IF($B11="","",IF(COUNTIF(Households!$A$5:$A$104,$B11)&gt;0,"Matched","Check ID"))</f>
        <v/>
      </c>
      <c r="L11" s="7">
        <f>IF(OR($B11="",$C11=""),"",IF(COUNTIFS(Policies!$A$5:$A$104,$C11,Policies!$B$5:$B$104,$B11)&gt;0,"Matched","Check Policy"))</f>
        <v/>
      </c>
      <c r="M11" s="13" t="inlineStr">
        <is>
          <t>Pending policy reference retained for review.</t>
        </is>
      </c>
    </row>
    <row r="12" ht="20" customHeight="1">
      <c r="A12" s="13" t="inlineStr">
        <is>
          <t>I-F2008</t>
        </is>
      </c>
      <c r="B12" s="13" t="inlineStr">
        <is>
          <t>HH-F005</t>
        </is>
      </c>
      <c r="C12" s="13" t="inlineStr">
        <is>
          <t>P-F1008</t>
        </is>
      </c>
      <c r="D12" s="13" t="inlineStr">
        <is>
          <t>Automobile</t>
        </is>
      </c>
      <c r="E12" s="13" t="inlineStr">
        <is>
          <t>2016 Copper Cloud coupe (Fictional)</t>
        </is>
      </c>
      <c r="F12" s="25" t="n">
        <v>2016</v>
      </c>
      <c r="G12" s="13" t="inlineStr">
        <is>
          <t>FICTIONAL-VIN-008</t>
        </is>
      </c>
      <c r="H12" s="39" t="n">
        <v>0</v>
      </c>
      <c r="I12" s="13" t="inlineStr">
        <is>
          <t>Removed</t>
        </is>
      </c>
      <c r="J12" s="13" t="inlineStr">
        <is>
          <t>Taylor Finch (Fictional)</t>
        </is>
      </c>
      <c r="K12" s="9">
        <f>IF($B12="","",IF(COUNTIF(Households!$A$5:$A$104,$B12)&gt;0,"Matched","Check ID"))</f>
        <v/>
      </c>
      <c r="L12" s="9">
        <f>IF(OR($B12="",$C12=""),"",IF(COUNTIFS(Policies!$A$5:$A$104,$C12,Policies!$B$5:$B$104,$B12)&gt;0,"Matched","Check Policy"))</f>
        <v/>
      </c>
      <c r="M12" s="13" t="inlineStr">
        <is>
          <t>Removed fictional item record.</t>
        </is>
      </c>
    </row>
    <row r="13" ht="20" customHeight="1">
      <c r="A13" s="13" t="inlineStr">
        <is>
          <t>I-F2009</t>
        </is>
      </c>
      <c r="B13" s="13" t="inlineStr">
        <is>
          <t>HH-F006</t>
        </is>
      </c>
      <c r="C13" s="13" t="inlineStr">
        <is>
          <t>P-F1009</t>
        </is>
      </c>
      <c r="D13" s="13" t="inlineStr">
        <is>
          <t>Residence</t>
        </is>
      </c>
      <c r="E13" s="13" t="inlineStr">
        <is>
          <t>Blue Compass residence (Fictional)</t>
        </is>
      </c>
      <c r="F13" s="25" t="n">
        <v>2001</v>
      </c>
      <c r="G13" s="13" t="inlineStr">
        <is>
          <t>6 Test Avenue, Test Valley, ZZ</t>
        </is>
      </c>
      <c r="H13" s="39" t="n">
        <v>510000</v>
      </c>
      <c r="I13" s="13" t="inlineStr">
        <is>
          <t>Mapped</t>
        </is>
      </c>
      <c r="J13" s="13" t="inlineStr">
        <is>
          <t>Jordan Reed (Fictional)</t>
        </is>
      </c>
      <c r="K13" s="7">
        <f>IF($B13="","",IF(COUNTIF(Households!$A$5:$A$104,$B13)&gt;0,"Matched","Check ID"))</f>
        <v/>
      </c>
      <c r="L13" s="7">
        <f>IF(OR($B13="",$C13=""),"",IF(COUNTIFS(Policies!$A$5:$A$104,$C13,Policies!$B$5:$B$104,$B13)&gt;0,"Matched","Check Policy"))</f>
        <v/>
      </c>
      <c r="M13" s="13" t="inlineStr">
        <is>
          <t>Fictional residence record.</t>
        </is>
      </c>
    </row>
    <row r="14" ht="20" customHeight="1">
      <c r="A14" s="13" t="inlineStr">
        <is>
          <t>I-F2010</t>
        </is>
      </c>
      <c r="B14" s="13" t="inlineStr">
        <is>
          <t>HH-F007</t>
        </is>
      </c>
      <c r="C14" s="13" t="inlineStr">
        <is>
          <t>P-F1010</t>
        </is>
      </c>
      <c r="D14" s="13" t="inlineStr">
        <is>
          <t>Recreational Vehicle</t>
        </is>
      </c>
      <c r="E14" s="13" t="inlineStr">
        <is>
          <t>2021 Crimson Trail camper (Fictional)</t>
        </is>
      </c>
      <c r="F14" s="25" t="n">
        <v>2021</v>
      </c>
      <c r="G14" s="13" t="inlineStr">
        <is>
          <t>FICTIONAL-RV-010</t>
        </is>
      </c>
      <c r="H14" s="39" t="n">
        <v>46000</v>
      </c>
      <c r="I14" s="13" t="inlineStr">
        <is>
          <t>Mapped</t>
        </is>
      </c>
      <c r="J14" s="13" t="inlineStr">
        <is>
          <t>Morgan Pike (Fictional)</t>
        </is>
      </c>
      <c r="K14" s="9">
        <f>IF($B14="","",IF(COUNTIF(Households!$A$5:$A$104,$B14)&gt;0,"Matched","Check ID"))</f>
        <v/>
      </c>
      <c r="L14" s="9">
        <f>IF(OR($B14="",$C14=""),"",IF(COUNTIFS(Policies!$A$5:$A$104,$C14,Policies!$B$5:$B$104,$B14)&gt;0,"Matched","Check Policy"))</f>
        <v/>
      </c>
      <c r="M14" s="13" t="inlineStr">
        <is>
          <t>Fictional recreational vehicle.</t>
        </is>
      </c>
    </row>
    <row r="15" ht="20" customHeight="1">
      <c r="A15" s="13" t="inlineStr">
        <is>
          <t>I-F2011</t>
        </is>
      </c>
      <c r="B15" s="13" t="inlineStr">
        <is>
          <t>HH-F002</t>
        </is>
      </c>
      <c r="C15" s="13" t="inlineStr">
        <is>
          <t>P-F1005</t>
        </is>
      </c>
      <c r="D15" s="13" t="inlineStr">
        <is>
          <t>Jewelry Item</t>
        </is>
      </c>
      <c r="E15" s="13" t="inlineStr">
        <is>
          <t>Fictional silver star pendant</t>
        </is>
      </c>
      <c r="F15" s="25" t="n">
        <v>2024</v>
      </c>
      <c r="G15" s="13" t="inlineStr">
        <is>
          <t>FICTIONAL-ITEM-011</t>
        </is>
      </c>
      <c r="H15" s="39" t="n">
        <v>3200</v>
      </c>
      <c r="I15" s="13" t="inlineStr">
        <is>
          <t>Review Needed</t>
        </is>
      </c>
      <c r="J15" s="13" t="inlineStr">
        <is>
          <t>Jordan Reed (Fictional)</t>
        </is>
      </c>
      <c r="K15" s="7">
        <f>IF($B15="","",IF(COUNTIF(Households!$A$5:$A$104,$B15)&gt;0,"Matched","Check ID"))</f>
        <v/>
      </c>
      <c r="L15" s="7">
        <f>IF(OR($B15="",$C15=""),"",IF(COUNTIFS(Policies!$A$5:$A$104,$C15,Policies!$B$5:$B$104,$B15)&gt;0,"Matched","Check Policy"))</f>
        <v/>
      </c>
      <c r="M15" s="13" t="inlineStr">
        <is>
          <t>Policy belongs to another household; confirm the references.</t>
        </is>
      </c>
    </row>
    <row r="16" ht="20" customHeight="1">
      <c r="A16" s="13" t="inlineStr">
        <is>
          <t>I-F2012</t>
        </is>
      </c>
      <c r="B16" s="13" t="inlineStr">
        <is>
          <t>HH-F998</t>
        </is>
      </c>
      <c r="C16" s="13" t="inlineStr">
        <is>
          <t>P-F1001</t>
        </is>
      </c>
      <c r="D16" s="13" t="inlineStr">
        <is>
          <t>Other Scheduled Item</t>
        </is>
      </c>
      <c r="E16" s="13" t="inlineStr">
        <is>
          <t>Fictional future-model utility trailer</t>
        </is>
      </c>
      <c r="F16" s="25" t="n">
        <v>2027</v>
      </c>
      <c r="G16" s="13" t="inlineStr">
        <is>
          <t>FICTIONAL-ITEM-012</t>
        </is>
      </c>
      <c r="H16" s="39" t="n">
        <v>8700</v>
      </c>
      <c r="I16" s="13" t="inlineStr">
        <is>
          <t>Review Needed</t>
        </is>
      </c>
      <c r="J16" s="13" t="inlineStr">
        <is>
          <t>Casey Vale (Fictional)</t>
        </is>
      </c>
      <c r="K16" s="9">
        <f>IF($B16="","",IF(COUNTIF(Households!$A$5:$A$104,$B16)&gt;0,"Matched","Check ID"))</f>
        <v/>
      </c>
      <c r="L16" s="9">
        <f>IF(OR($B16="",$C16=""),"",IF(COUNTIFS(Policies!$A$5:$A$104,$C16,Policies!$B$5:$B$104,$B16)&gt;0,"Matched","Check Policy"))</f>
        <v/>
      </c>
      <c r="M16" s="13" t="inlineStr">
        <is>
          <t>Unmatched household ID and maximum-year boundary test.</t>
        </is>
      </c>
    </row>
    <row r="17" ht="20" customHeight="1">
      <c r="A17" s="13" t="n"/>
      <c r="B17" s="13" t="n"/>
      <c r="C17" s="13" t="n"/>
      <c r="D17" s="13" t="n"/>
      <c r="E17" s="13" t="n"/>
      <c r="F17" s="25" t="n"/>
      <c r="G17" s="13" t="n"/>
      <c r="H17" s="39" t="n"/>
      <c r="I17" s="13" t="n"/>
      <c r="J17" s="13" t="n"/>
      <c r="K17" s="7">
        <f>IF($B17="","",IF(COUNTIF(Households!$A$5:$A$104,$B17)&gt;0,"Matched","Check ID"))</f>
        <v/>
      </c>
      <c r="L17" s="7">
        <f>IF(OR($B17="",$C17=""),"",IF(COUNTIFS(Policies!$A$5:$A$104,$C17,Policies!$B$5:$B$104,$B17)&gt;0,"Matched","Check Policy"))</f>
        <v/>
      </c>
      <c r="M17" s="13" t="n"/>
    </row>
    <row r="18" ht="20" customHeight="1">
      <c r="A18" s="13" t="n"/>
      <c r="B18" s="13" t="n"/>
      <c r="C18" s="13" t="n"/>
      <c r="D18" s="13" t="n"/>
      <c r="E18" s="13" t="n"/>
      <c r="F18" s="25" t="n"/>
      <c r="G18" s="13" t="n"/>
      <c r="H18" s="39" t="n"/>
      <c r="I18" s="13" t="n"/>
      <c r="J18" s="13" t="n"/>
      <c r="K18" s="9">
        <f>IF($B18="","",IF(COUNTIF(Households!$A$5:$A$104,$B18)&gt;0,"Matched","Check ID"))</f>
        <v/>
      </c>
      <c r="L18" s="9">
        <f>IF(OR($B18="",$C18=""),"",IF(COUNTIFS(Policies!$A$5:$A$104,$C18,Policies!$B$5:$B$104,$B18)&gt;0,"Matched","Check Policy"))</f>
        <v/>
      </c>
      <c r="M18" s="13" t="n"/>
    </row>
    <row r="19" ht="20" customHeight="1">
      <c r="A19" s="13" t="n"/>
      <c r="B19" s="13" t="n"/>
      <c r="C19" s="13" t="n"/>
      <c r="D19" s="13" t="n"/>
      <c r="E19" s="13" t="n"/>
      <c r="F19" s="25" t="n"/>
      <c r="G19" s="13" t="n"/>
      <c r="H19" s="39" t="n"/>
      <c r="I19" s="13" t="n"/>
      <c r="J19" s="13" t="n"/>
      <c r="K19" s="7">
        <f>IF($B19="","",IF(COUNTIF(Households!$A$5:$A$104,$B19)&gt;0,"Matched","Check ID"))</f>
        <v/>
      </c>
      <c r="L19" s="7">
        <f>IF(OR($B19="",$C19=""),"",IF(COUNTIFS(Policies!$A$5:$A$104,$C19,Policies!$B$5:$B$104,$B19)&gt;0,"Matched","Check Policy"))</f>
        <v/>
      </c>
      <c r="M19" s="13" t="n"/>
    </row>
    <row r="20" ht="20" customHeight="1">
      <c r="A20" s="13" t="n"/>
      <c r="B20" s="13" t="n"/>
      <c r="C20" s="13" t="n"/>
      <c r="D20" s="13" t="n"/>
      <c r="E20" s="13" t="n"/>
      <c r="F20" s="25" t="n"/>
      <c r="G20" s="13" t="n"/>
      <c r="H20" s="39" t="n"/>
      <c r="I20" s="13" t="n"/>
      <c r="J20" s="13" t="n"/>
      <c r="K20" s="9">
        <f>IF($B20="","",IF(COUNTIF(Households!$A$5:$A$104,$B20)&gt;0,"Matched","Check ID"))</f>
        <v/>
      </c>
      <c r="L20" s="9">
        <f>IF(OR($B20="",$C20=""),"",IF(COUNTIFS(Policies!$A$5:$A$104,$C20,Policies!$B$5:$B$104,$B20)&gt;0,"Matched","Check Policy"))</f>
        <v/>
      </c>
      <c r="M20" s="13" t="n"/>
    </row>
    <row r="21" ht="20" customHeight="1">
      <c r="A21" s="13" t="n"/>
      <c r="B21" s="13" t="n"/>
      <c r="C21" s="13" t="n"/>
      <c r="D21" s="13" t="n"/>
      <c r="E21" s="13" t="n"/>
      <c r="F21" s="25" t="n"/>
      <c r="G21" s="13" t="n"/>
      <c r="H21" s="39" t="n"/>
      <c r="I21" s="13" t="n"/>
      <c r="J21" s="13" t="n"/>
      <c r="K21" s="7">
        <f>IF($B21="","",IF(COUNTIF(Households!$A$5:$A$104,$B21)&gt;0,"Matched","Check ID"))</f>
        <v/>
      </c>
      <c r="L21" s="7">
        <f>IF(OR($B21="",$C21=""),"",IF(COUNTIFS(Policies!$A$5:$A$104,$C21,Policies!$B$5:$B$104,$B21)&gt;0,"Matched","Check Policy"))</f>
        <v/>
      </c>
      <c r="M21" s="13" t="n"/>
    </row>
    <row r="22" ht="20" customHeight="1">
      <c r="A22" s="13" t="n"/>
      <c r="B22" s="13" t="n"/>
      <c r="C22" s="13" t="n"/>
      <c r="D22" s="13" t="n"/>
      <c r="E22" s="13" t="n"/>
      <c r="F22" s="25" t="n"/>
      <c r="G22" s="13" t="n"/>
      <c r="H22" s="39" t="n"/>
      <c r="I22" s="13" t="n"/>
      <c r="J22" s="13" t="n"/>
      <c r="K22" s="9">
        <f>IF($B22="","",IF(COUNTIF(Households!$A$5:$A$104,$B22)&gt;0,"Matched","Check ID"))</f>
        <v/>
      </c>
      <c r="L22" s="9">
        <f>IF(OR($B22="",$C22=""),"",IF(COUNTIFS(Policies!$A$5:$A$104,$C22,Policies!$B$5:$B$104,$B22)&gt;0,"Matched","Check Policy"))</f>
        <v/>
      </c>
      <c r="M22" s="13" t="n"/>
    </row>
    <row r="23" ht="20" customHeight="1">
      <c r="A23" s="13" t="n"/>
      <c r="B23" s="13" t="n"/>
      <c r="C23" s="13" t="n"/>
      <c r="D23" s="13" t="n"/>
      <c r="E23" s="13" t="n"/>
      <c r="F23" s="25" t="n"/>
      <c r="G23" s="13" t="n"/>
      <c r="H23" s="39" t="n"/>
      <c r="I23" s="13" t="n"/>
      <c r="J23" s="13" t="n"/>
      <c r="K23" s="7">
        <f>IF($B23="","",IF(COUNTIF(Households!$A$5:$A$104,$B23)&gt;0,"Matched","Check ID"))</f>
        <v/>
      </c>
      <c r="L23" s="7">
        <f>IF(OR($B23="",$C23=""),"",IF(COUNTIFS(Policies!$A$5:$A$104,$C23,Policies!$B$5:$B$104,$B23)&gt;0,"Matched","Check Policy"))</f>
        <v/>
      </c>
      <c r="M23" s="13" t="n"/>
    </row>
    <row r="24" ht="20" customHeight="1">
      <c r="A24" s="13" t="n"/>
      <c r="B24" s="13" t="n"/>
      <c r="C24" s="13" t="n"/>
      <c r="D24" s="13" t="n"/>
      <c r="E24" s="13" t="n"/>
      <c r="F24" s="25" t="n"/>
      <c r="G24" s="13" t="n"/>
      <c r="H24" s="39" t="n"/>
      <c r="I24" s="13" t="n"/>
      <c r="J24" s="13" t="n"/>
      <c r="K24" s="9">
        <f>IF($B24="","",IF(COUNTIF(Households!$A$5:$A$104,$B24)&gt;0,"Matched","Check ID"))</f>
        <v/>
      </c>
      <c r="L24" s="9">
        <f>IF(OR($B24="",$C24=""),"",IF(COUNTIFS(Policies!$A$5:$A$104,$C24,Policies!$B$5:$B$104,$B24)&gt;0,"Matched","Check Policy"))</f>
        <v/>
      </c>
      <c r="M24" s="13" t="n"/>
    </row>
    <row r="25" ht="20" customHeight="1">
      <c r="A25" s="13" t="n"/>
      <c r="B25" s="13" t="n"/>
      <c r="C25" s="13" t="n"/>
      <c r="D25" s="13" t="n"/>
      <c r="E25" s="13" t="n"/>
      <c r="F25" s="25" t="n"/>
      <c r="G25" s="13" t="n"/>
      <c r="H25" s="39" t="n"/>
      <c r="I25" s="13" t="n"/>
      <c r="J25" s="13" t="n"/>
      <c r="K25" s="7">
        <f>IF($B25="","",IF(COUNTIF(Households!$A$5:$A$104,$B25)&gt;0,"Matched","Check ID"))</f>
        <v/>
      </c>
      <c r="L25" s="7">
        <f>IF(OR($B25="",$C25=""),"",IF(COUNTIFS(Policies!$A$5:$A$104,$C25,Policies!$B$5:$B$104,$B25)&gt;0,"Matched","Check Policy"))</f>
        <v/>
      </c>
      <c r="M25" s="13" t="n"/>
    </row>
    <row r="26" ht="20" customHeight="1">
      <c r="A26" s="13" t="n"/>
      <c r="B26" s="13" t="n"/>
      <c r="C26" s="13" t="n"/>
      <c r="D26" s="13" t="n"/>
      <c r="E26" s="13" t="n"/>
      <c r="F26" s="25" t="n"/>
      <c r="G26" s="13" t="n"/>
      <c r="H26" s="39" t="n"/>
      <c r="I26" s="13" t="n"/>
      <c r="J26" s="13" t="n"/>
      <c r="K26" s="9">
        <f>IF($B26="","",IF(COUNTIF(Households!$A$5:$A$104,$B26)&gt;0,"Matched","Check ID"))</f>
        <v/>
      </c>
      <c r="L26" s="9">
        <f>IF(OR($B26="",$C26=""),"",IF(COUNTIFS(Policies!$A$5:$A$104,$C26,Policies!$B$5:$B$104,$B26)&gt;0,"Matched","Check Policy"))</f>
        <v/>
      </c>
      <c r="M26" s="13" t="n"/>
    </row>
    <row r="27" ht="20" customHeight="1">
      <c r="A27" s="13" t="n"/>
      <c r="B27" s="13" t="n"/>
      <c r="C27" s="13" t="n"/>
      <c r="D27" s="13" t="n"/>
      <c r="E27" s="13" t="n"/>
      <c r="F27" s="25" t="n"/>
      <c r="G27" s="13" t="n"/>
      <c r="H27" s="39" t="n"/>
      <c r="I27" s="13" t="n"/>
      <c r="J27" s="13" t="n"/>
      <c r="K27" s="7">
        <f>IF($B27="","",IF(COUNTIF(Households!$A$5:$A$104,$B27)&gt;0,"Matched","Check ID"))</f>
        <v/>
      </c>
      <c r="L27" s="7">
        <f>IF(OR($B27="",$C27=""),"",IF(COUNTIFS(Policies!$A$5:$A$104,$C27,Policies!$B$5:$B$104,$B27)&gt;0,"Matched","Check Policy"))</f>
        <v/>
      </c>
      <c r="M27" s="13" t="n"/>
    </row>
    <row r="28" ht="20" customHeight="1">
      <c r="A28" s="13" t="n"/>
      <c r="B28" s="13" t="n"/>
      <c r="C28" s="13" t="n"/>
      <c r="D28" s="13" t="n"/>
      <c r="E28" s="13" t="n"/>
      <c r="F28" s="25" t="n"/>
      <c r="G28" s="13" t="n"/>
      <c r="H28" s="39" t="n"/>
      <c r="I28" s="13" t="n"/>
      <c r="J28" s="13" t="n"/>
      <c r="K28" s="9">
        <f>IF($B28="","",IF(COUNTIF(Households!$A$5:$A$104,$B28)&gt;0,"Matched","Check ID"))</f>
        <v/>
      </c>
      <c r="L28" s="9">
        <f>IF(OR($B28="",$C28=""),"",IF(COUNTIFS(Policies!$A$5:$A$104,$C28,Policies!$B$5:$B$104,$B28)&gt;0,"Matched","Check Policy"))</f>
        <v/>
      </c>
      <c r="M28" s="13" t="n"/>
    </row>
    <row r="29" ht="20" customHeight="1">
      <c r="A29" s="13" t="n"/>
      <c r="B29" s="13" t="n"/>
      <c r="C29" s="13" t="n"/>
      <c r="D29" s="13" t="n"/>
      <c r="E29" s="13" t="n"/>
      <c r="F29" s="25" t="n"/>
      <c r="G29" s="13" t="n"/>
      <c r="H29" s="39" t="n"/>
      <c r="I29" s="13" t="n"/>
      <c r="J29" s="13" t="n"/>
      <c r="K29" s="7">
        <f>IF($B29="","",IF(COUNTIF(Households!$A$5:$A$104,$B29)&gt;0,"Matched","Check ID"))</f>
        <v/>
      </c>
      <c r="L29" s="7">
        <f>IF(OR($B29="",$C29=""),"",IF(COUNTIFS(Policies!$A$5:$A$104,$C29,Policies!$B$5:$B$104,$B29)&gt;0,"Matched","Check Policy"))</f>
        <v/>
      </c>
      <c r="M29" s="13" t="n"/>
    </row>
    <row r="30" ht="20" customHeight="1">
      <c r="A30" s="13" t="n"/>
      <c r="B30" s="13" t="n"/>
      <c r="C30" s="13" t="n"/>
      <c r="D30" s="13" t="n"/>
      <c r="E30" s="13" t="n"/>
      <c r="F30" s="25" t="n"/>
      <c r="G30" s="13" t="n"/>
      <c r="H30" s="39" t="n"/>
      <c r="I30" s="13" t="n"/>
      <c r="J30" s="13" t="n"/>
      <c r="K30" s="9">
        <f>IF($B30="","",IF(COUNTIF(Households!$A$5:$A$104,$B30)&gt;0,"Matched","Check ID"))</f>
        <v/>
      </c>
      <c r="L30" s="9">
        <f>IF(OR($B30="",$C30=""),"",IF(COUNTIFS(Policies!$A$5:$A$104,$C30,Policies!$B$5:$B$104,$B30)&gt;0,"Matched","Check Policy"))</f>
        <v/>
      </c>
      <c r="M30" s="13" t="n"/>
    </row>
    <row r="31" ht="20" customHeight="1">
      <c r="A31" s="13" t="n"/>
      <c r="B31" s="13" t="n"/>
      <c r="C31" s="13" t="n"/>
      <c r="D31" s="13" t="n"/>
      <c r="E31" s="13" t="n"/>
      <c r="F31" s="25" t="n"/>
      <c r="G31" s="13" t="n"/>
      <c r="H31" s="39" t="n"/>
      <c r="I31" s="13" t="n"/>
      <c r="J31" s="13" t="n"/>
      <c r="K31" s="7">
        <f>IF($B31="","",IF(COUNTIF(Households!$A$5:$A$104,$B31)&gt;0,"Matched","Check ID"))</f>
        <v/>
      </c>
      <c r="L31" s="7">
        <f>IF(OR($B31="",$C31=""),"",IF(COUNTIFS(Policies!$A$5:$A$104,$C31,Policies!$B$5:$B$104,$B31)&gt;0,"Matched","Check Policy"))</f>
        <v/>
      </c>
      <c r="M31" s="13" t="n"/>
    </row>
    <row r="32" ht="20" customHeight="1">
      <c r="A32" s="13" t="n"/>
      <c r="B32" s="13" t="n"/>
      <c r="C32" s="13" t="n"/>
      <c r="D32" s="13" t="n"/>
      <c r="E32" s="13" t="n"/>
      <c r="F32" s="25" t="n"/>
      <c r="G32" s="13" t="n"/>
      <c r="H32" s="39" t="n"/>
      <c r="I32" s="13" t="n"/>
      <c r="J32" s="13" t="n"/>
      <c r="K32" s="9">
        <f>IF($B32="","",IF(COUNTIF(Households!$A$5:$A$104,$B32)&gt;0,"Matched","Check ID"))</f>
        <v/>
      </c>
      <c r="L32" s="9">
        <f>IF(OR($B32="",$C32=""),"",IF(COUNTIFS(Policies!$A$5:$A$104,$C32,Policies!$B$5:$B$104,$B32)&gt;0,"Matched","Check Policy"))</f>
        <v/>
      </c>
      <c r="M32" s="13" t="n"/>
    </row>
    <row r="33" ht="20" customHeight="1">
      <c r="A33" s="13" t="n"/>
      <c r="B33" s="13" t="n"/>
      <c r="C33" s="13" t="n"/>
      <c r="D33" s="13" t="n"/>
      <c r="E33" s="13" t="n"/>
      <c r="F33" s="25" t="n"/>
      <c r="G33" s="13" t="n"/>
      <c r="H33" s="39" t="n"/>
      <c r="I33" s="13" t="n"/>
      <c r="J33" s="13" t="n"/>
      <c r="K33" s="7">
        <f>IF($B33="","",IF(COUNTIF(Households!$A$5:$A$104,$B33)&gt;0,"Matched","Check ID"))</f>
        <v/>
      </c>
      <c r="L33" s="7">
        <f>IF(OR($B33="",$C33=""),"",IF(COUNTIFS(Policies!$A$5:$A$104,$C33,Policies!$B$5:$B$104,$B33)&gt;0,"Matched","Check Policy"))</f>
        <v/>
      </c>
      <c r="M33" s="13" t="n"/>
    </row>
    <row r="34" ht="20" customHeight="1">
      <c r="A34" s="13" t="n"/>
      <c r="B34" s="13" t="n"/>
      <c r="C34" s="13" t="n"/>
      <c r="D34" s="13" t="n"/>
      <c r="E34" s="13" t="n"/>
      <c r="F34" s="25" t="n"/>
      <c r="G34" s="13" t="n"/>
      <c r="H34" s="39" t="n"/>
      <c r="I34" s="13" t="n"/>
      <c r="J34" s="13" t="n"/>
      <c r="K34" s="9">
        <f>IF($B34="","",IF(COUNTIF(Households!$A$5:$A$104,$B34)&gt;0,"Matched","Check ID"))</f>
        <v/>
      </c>
      <c r="L34" s="9">
        <f>IF(OR($B34="",$C34=""),"",IF(COUNTIFS(Policies!$A$5:$A$104,$C34,Policies!$B$5:$B$104,$B34)&gt;0,"Matched","Check Policy"))</f>
        <v/>
      </c>
      <c r="M34" s="13" t="n"/>
    </row>
    <row r="35" ht="20" customHeight="1">
      <c r="A35" s="13" t="n"/>
      <c r="B35" s="13" t="n"/>
      <c r="C35" s="13" t="n"/>
      <c r="D35" s="13" t="n"/>
      <c r="E35" s="13" t="n"/>
      <c r="F35" s="25" t="n"/>
      <c r="G35" s="13" t="n"/>
      <c r="H35" s="39" t="n"/>
      <c r="I35" s="13" t="n"/>
      <c r="J35" s="13" t="n"/>
      <c r="K35" s="7">
        <f>IF($B35="","",IF(COUNTIF(Households!$A$5:$A$104,$B35)&gt;0,"Matched","Check ID"))</f>
        <v/>
      </c>
      <c r="L35" s="7">
        <f>IF(OR($B35="",$C35=""),"",IF(COUNTIFS(Policies!$A$5:$A$104,$C35,Policies!$B$5:$B$104,$B35)&gt;0,"Matched","Check Policy"))</f>
        <v/>
      </c>
      <c r="M35" s="13" t="n"/>
    </row>
    <row r="36" ht="20" customHeight="1">
      <c r="A36" s="13" t="n"/>
      <c r="B36" s="13" t="n"/>
      <c r="C36" s="13" t="n"/>
      <c r="D36" s="13" t="n"/>
      <c r="E36" s="13" t="n"/>
      <c r="F36" s="25" t="n"/>
      <c r="G36" s="13" t="n"/>
      <c r="H36" s="39" t="n"/>
      <c r="I36" s="13" t="n"/>
      <c r="J36" s="13" t="n"/>
      <c r="K36" s="9">
        <f>IF($B36="","",IF(COUNTIF(Households!$A$5:$A$104,$B36)&gt;0,"Matched","Check ID"))</f>
        <v/>
      </c>
      <c r="L36" s="9">
        <f>IF(OR($B36="",$C36=""),"",IF(COUNTIFS(Policies!$A$5:$A$104,$C36,Policies!$B$5:$B$104,$B36)&gt;0,"Matched","Check Policy"))</f>
        <v/>
      </c>
      <c r="M36" s="13" t="n"/>
    </row>
    <row r="37" ht="20" customHeight="1">
      <c r="A37" s="13" t="n"/>
      <c r="B37" s="13" t="n"/>
      <c r="C37" s="13" t="n"/>
      <c r="D37" s="13" t="n"/>
      <c r="E37" s="13" t="n"/>
      <c r="F37" s="25" t="n"/>
      <c r="G37" s="13" t="n"/>
      <c r="H37" s="39" t="n"/>
      <c r="I37" s="13" t="n"/>
      <c r="J37" s="13" t="n"/>
      <c r="K37" s="7">
        <f>IF($B37="","",IF(COUNTIF(Households!$A$5:$A$104,$B37)&gt;0,"Matched","Check ID"))</f>
        <v/>
      </c>
      <c r="L37" s="7">
        <f>IF(OR($B37="",$C37=""),"",IF(COUNTIFS(Policies!$A$5:$A$104,$C37,Policies!$B$5:$B$104,$B37)&gt;0,"Matched","Check Policy"))</f>
        <v/>
      </c>
      <c r="M37" s="13" t="n"/>
    </row>
    <row r="38" ht="20" customHeight="1">
      <c r="A38" s="13" t="n"/>
      <c r="B38" s="13" t="n"/>
      <c r="C38" s="13" t="n"/>
      <c r="D38" s="13" t="n"/>
      <c r="E38" s="13" t="n"/>
      <c r="F38" s="25" t="n"/>
      <c r="G38" s="13" t="n"/>
      <c r="H38" s="39" t="n"/>
      <c r="I38" s="13" t="n"/>
      <c r="J38" s="13" t="n"/>
      <c r="K38" s="9">
        <f>IF($B38="","",IF(COUNTIF(Households!$A$5:$A$104,$B38)&gt;0,"Matched","Check ID"))</f>
        <v/>
      </c>
      <c r="L38" s="9">
        <f>IF(OR($B38="",$C38=""),"",IF(COUNTIFS(Policies!$A$5:$A$104,$C38,Policies!$B$5:$B$104,$B38)&gt;0,"Matched","Check Policy"))</f>
        <v/>
      </c>
      <c r="M38" s="13" t="n"/>
    </row>
    <row r="39" ht="20" customHeight="1">
      <c r="A39" s="13" t="n"/>
      <c r="B39" s="13" t="n"/>
      <c r="C39" s="13" t="n"/>
      <c r="D39" s="13" t="n"/>
      <c r="E39" s="13" t="n"/>
      <c r="F39" s="25" t="n"/>
      <c r="G39" s="13" t="n"/>
      <c r="H39" s="39" t="n"/>
      <c r="I39" s="13" t="n"/>
      <c r="J39" s="13" t="n"/>
      <c r="K39" s="7">
        <f>IF($B39="","",IF(COUNTIF(Households!$A$5:$A$104,$B39)&gt;0,"Matched","Check ID"))</f>
        <v/>
      </c>
      <c r="L39" s="7">
        <f>IF(OR($B39="",$C39=""),"",IF(COUNTIFS(Policies!$A$5:$A$104,$C39,Policies!$B$5:$B$104,$B39)&gt;0,"Matched","Check Policy"))</f>
        <v/>
      </c>
      <c r="M39" s="13" t="n"/>
    </row>
    <row r="40" ht="20" customHeight="1">
      <c r="A40" s="13" t="n"/>
      <c r="B40" s="13" t="n"/>
      <c r="C40" s="13" t="n"/>
      <c r="D40" s="13" t="n"/>
      <c r="E40" s="13" t="n"/>
      <c r="F40" s="25" t="n"/>
      <c r="G40" s="13" t="n"/>
      <c r="H40" s="39" t="n"/>
      <c r="I40" s="13" t="n"/>
      <c r="J40" s="13" t="n"/>
      <c r="K40" s="9">
        <f>IF($B40="","",IF(COUNTIF(Households!$A$5:$A$104,$B40)&gt;0,"Matched","Check ID"))</f>
        <v/>
      </c>
      <c r="L40" s="9">
        <f>IF(OR($B40="",$C40=""),"",IF(COUNTIFS(Policies!$A$5:$A$104,$C40,Policies!$B$5:$B$104,$B40)&gt;0,"Matched","Check Policy"))</f>
        <v/>
      </c>
      <c r="M40" s="13" t="n"/>
    </row>
    <row r="41" ht="20" customHeight="1">
      <c r="A41" s="13" t="n"/>
      <c r="B41" s="13" t="n"/>
      <c r="C41" s="13" t="n"/>
      <c r="D41" s="13" t="n"/>
      <c r="E41" s="13" t="n"/>
      <c r="F41" s="25" t="n"/>
      <c r="G41" s="13" t="n"/>
      <c r="H41" s="39" t="n"/>
      <c r="I41" s="13" t="n"/>
      <c r="J41" s="13" t="n"/>
      <c r="K41" s="7">
        <f>IF($B41="","",IF(COUNTIF(Households!$A$5:$A$104,$B41)&gt;0,"Matched","Check ID"))</f>
        <v/>
      </c>
      <c r="L41" s="7">
        <f>IF(OR($B41="",$C41=""),"",IF(COUNTIFS(Policies!$A$5:$A$104,$C41,Policies!$B$5:$B$104,$B41)&gt;0,"Matched","Check Policy"))</f>
        <v/>
      </c>
      <c r="M41" s="13" t="n"/>
    </row>
    <row r="42" ht="20" customHeight="1">
      <c r="A42" s="13" t="n"/>
      <c r="B42" s="13" t="n"/>
      <c r="C42" s="13" t="n"/>
      <c r="D42" s="13" t="n"/>
      <c r="E42" s="13" t="n"/>
      <c r="F42" s="25" t="n"/>
      <c r="G42" s="13" t="n"/>
      <c r="H42" s="39" t="n"/>
      <c r="I42" s="13" t="n"/>
      <c r="J42" s="13" t="n"/>
      <c r="K42" s="9">
        <f>IF($B42="","",IF(COUNTIF(Households!$A$5:$A$104,$B42)&gt;0,"Matched","Check ID"))</f>
        <v/>
      </c>
      <c r="L42" s="9">
        <f>IF(OR($B42="",$C42=""),"",IF(COUNTIFS(Policies!$A$5:$A$104,$C42,Policies!$B$5:$B$104,$B42)&gt;0,"Matched","Check Policy"))</f>
        <v/>
      </c>
      <c r="M42" s="13" t="n"/>
    </row>
    <row r="43" ht="20" customHeight="1">
      <c r="A43" s="13" t="n"/>
      <c r="B43" s="13" t="n"/>
      <c r="C43" s="13" t="n"/>
      <c r="D43" s="13" t="n"/>
      <c r="E43" s="13" t="n"/>
      <c r="F43" s="25" t="n"/>
      <c r="G43" s="13" t="n"/>
      <c r="H43" s="39" t="n"/>
      <c r="I43" s="13" t="n"/>
      <c r="J43" s="13" t="n"/>
      <c r="K43" s="7">
        <f>IF($B43="","",IF(COUNTIF(Households!$A$5:$A$104,$B43)&gt;0,"Matched","Check ID"))</f>
        <v/>
      </c>
      <c r="L43" s="7">
        <f>IF(OR($B43="",$C43=""),"",IF(COUNTIFS(Policies!$A$5:$A$104,$C43,Policies!$B$5:$B$104,$B43)&gt;0,"Matched","Check Policy"))</f>
        <v/>
      </c>
      <c r="M43" s="13" t="n"/>
    </row>
    <row r="44" ht="20" customHeight="1">
      <c r="A44" s="13" t="n"/>
      <c r="B44" s="13" t="n"/>
      <c r="C44" s="13" t="n"/>
      <c r="D44" s="13" t="n"/>
      <c r="E44" s="13" t="n"/>
      <c r="F44" s="25" t="n"/>
      <c r="G44" s="13" t="n"/>
      <c r="H44" s="39" t="n"/>
      <c r="I44" s="13" t="n"/>
      <c r="J44" s="13" t="n"/>
      <c r="K44" s="9">
        <f>IF($B44="","",IF(COUNTIF(Households!$A$5:$A$104,$B44)&gt;0,"Matched","Check ID"))</f>
        <v/>
      </c>
      <c r="L44" s="9">
        <f>IF(OR($B44="",$C44=""),"",IF(COUNTIFS(Policies!$A$5:$A$104,$C44,Policies!$B$5:$B$104,$B44)&gt;0,"Matched","Check Policy"))</f>
        <v/>
      </c>
      <c r="M44" s="13" t="n"/>
    </row>
    <row r="45" ht="20" customHeight="1">
      <c r="A45" s="13" t="n"/>
      <c r="B45" s="13" t="n"/>
      <c r="C45" s="13" t="n"/>
      <c r="D45" s="13" t="n"/>
      <c r="E45" s="13" t="n"/>
      <c r="F45" s="25" t="n"/>
      <c r="G45" s="13" t="n"/>
      <c r="H45" s="39" t="n"/>
      <c r="I45" s="13" t="n"/>
      <c r="J45" s="13" t="n"/>
      <c r="K45" s="7">
        <f>IF($B45="","",IF(COUNTIF(Households!$A$5:$A$104,$B45)&gt;0,"Matched","Check ID"))</f>
        <v/>
      </c>
      <c r="L45" s="7">
        <f>IF(OR($B45="",$C45=""),"",IF(COUNTIFS(Policies!$A$5:$A$104,$C45,Policies!$B$5:$B$104,$B45)&gt;0,"Matched","Check Policy"))</f>
        <v/>
      </c>
      <c r="M45" s="13" t="n"/>
    </row>
    <row r="46" ht="20" customHeight="1">
      <c r="A46" s="13" t="n"/>
      <c r="B46" s="13" t="n"/>
      <c r="C46" s="13" t="n"/>
      <c r="D46" s="13" t="n"/>
      <c r="E46" s="13" t="n"/>
      <c r="F46" s="25" t="n"/>
      <c r="G46" s="13" t="n"/>
      <c r="H46" s="39" t="n"/>
      <c r="I46" s="13" t="n"/>
      <c r="J46" s="13" t="n"/>
      <c r="K46" s="9">
        <f>IF($B46="","",IF(COUNTIF(Households!$A$5:$A$104,$B46)&gt;0,"Matched","Check ID"))</f>
        <v/>
      </c>
      <c r="L46" s="9">
        <f>IF(OR($B46="",$C46=""),"",IF(COUNTIFS(Policies!$A$5:$A$104,$C46,Policies!$B$5:$B$104,$B46)&gt;0,"Matched","Check Policy"))</f>
        <v/>
      </c>
      <c r="M46" s="13" t="n"/>
    </row>
    <row r="47" ht="20" customHeight="1">
      <c r="A47" s="13" t="n"/>
      <c r="B47" s="13" t="n"/>
      <c r="C47" s="13" t="n"/>
      <c r="D47" s="13" t="n"/>
      <c r="E47" s="13" t="n"/>
      <c r="F47" s="25" t="n"/>
      <c r="G47" s="13" t="n"/>
      <c r="H47" s="39" t="n"/>
      <c r="I47" s="13" t="n"/>
      <c r="J47" s="13" t="n"/>
      <c r="K47" s="7">
        <f>IF($B47="","",IF(COUNTIF(Households!$A$5:$A$104,$B47)&gt;0,"Matched","Check ID"))</f>
        <v/>
      </c>
      <c r="L47" s="7">
        <f>IF(OR($B47="",$C47=""),"",IF(COUNTIFS(Policies!$A$5:$A$104,$C47,Policies!$B$5:$B$104,$B47)&gt;0,"Matched","Check Policy"))</f>
        <v/>
      </c>
      <c r="M47" s="13" t="n"/>
    </row>
    <row r="48" ht="20" customHeight="1">
      <c r="A48" s="13" t="n"/>
      <c r="B48" s="13" t="n"/>
      <c r="C48" s="13" t="n"/>
      <c r="D48" s="13" t="n"/>
      <c r="E48" s="13" t="n"/>
      <c r="F48" s="25" t="n"/>
      <c r="G48" s="13" t="n"/>
      <c r="H48" s="39" t="n"/>
      <c r="I48" s="13" t="n"/>
      <c r="J48" s="13" t="n"/>
      <c r="K48" s="9">
        <f>IF($B48="","",IF(COUNTIF(Households!$A$5:$A$104,$B48)&gt;0,"Matched","Check ID"))</f>
        <v/>
      </c>
      <c r="L48" s="9">
        <f>IF(OR($B48="",$C48=""),"",IF(COUNTIFS(Policies!$A$5:$A$104,$C48,Policies!$B$5:$B$104,$B48)&gt;0,"Matched","Check Policy"))</f>
        <v/>
      </c>
      <c r="M48" s="13" t="n"/>
    </row>
    <row r="49" ht="20" customHeight="1">
      <c r="A49" s="13" t="n"/>
      <c r="B49" s="13" t="n"/>
      <c r="C49" s="13" t="n"/>
      <c r="D49" s="13" t="n"/>
      <c r="E49" s="13" t="n"/>
      <c r="F49" s="25" t="n"/>
      <c r="G49" s="13" t="n"/>
      <c r="H49" s="39" t="n"/>
      <c r="I49" s="13" t="n"/>
      <c r="J49" s="13" t="n"/>
      <c r="K49" s="7">
        <f>IF($B49="","",IF(COUNTIF(Households!$A$5:$A$104,$B49)&gt;0,"Matched","Check ID"))</f>
        <v/>
      </c>
      <c r="L49" s="7">
        <f>IF(OR($B49="",$C49=""),"",IF(COUNTIFS(Policies!$A$5:$A$104,$C49,Policies!$B$5:$B$104,$B49)&gt;0,"Matched","Check Policy"))</f>
        <v/>
      </c>
      <c r="M49" s="13" t="n"/>
    </row>
    <row r="50" ht="20" customHeight="1">
      <c r="A50" s="13" t="n"/>
      <c r="B50" s="13" t="n"/>
      <c r="C50" s="13" t="n"/>
      <c r="D50" s="13" t="n"/>
      <c r="E50" s="13" t="n"/>
      <c r="F50" s="25" t="n"/>
      <c r="G50" s="13" t="n"/>
      <c r="H50" s="39" t="n"/>
      <c r="I50" s="13" t="n"/>
      <c r="J50" s="13" t="n"/>
      <c r="K50" s="9">
        <f>IF($B50="","",IF(COUNTIF(Households!$A$5:$A$104,$B50)&gt;0,"Matched","Check ID"))</f>
        <v/>
      </c>
      <c r="L50" s="9">
        <f>IF(OR($B50="",$C50=""),"",IF(COUNTIFS(Policies!$A$5:$A$104,$C50,Policies!$B$5:$B$104,$B50)&gt;0,"Matched","Check Policy"))</f>
        <v/>
      </c>
      <c r="M50" s="13" t="n"/>
    </row>
    <row r="51" ht="20" customHeight="1">
      <c r="A51" s="13" t="n"/>
      <c r="B51" s="13" t="n"/>
      <c r="C51" s="13" t="n"/>
      <c r="D51" s="13" t="n"/>
      <c r="E51" s="13" t="n"/>
      <c r="F51" s="25" t="n"/>
      <c r="G51" s="13" t="n"/>
      <c r="H51" s="39" t="n"/>
      <c r="I51" s="13" t="n"/>
      <c r="J51" s="13" t="n"/>
      <c r="K51" s="7">
        <f>IF($B51="","",IF(COUNTIF(Households!$A$5:$A$104,$B51)&gt;0,"Matched","Check ID"))</f>
        <v/>
      </c>
      <c r="L51" s="7">
        <f>IF(OR($B51="",$C51=""),"",IF(COUNTIFS(Policies!$A$5:$A$104,$C51,Policies!$B$5:$B$104,$B51)&gt;0,"Matched","Check Policy"))</f>
        <v/>
      </c>
      <c r="M51" s="13" t="n"/>
    </row>
    <row r="52" ht="20" customHeight="1">
      <c r="A52" s="13" t="n"/>
      <c r="B52" s="13" t="n"/>
      <c r="C52" s="13" t="n"/>
      <c r="D52" s="13" t="n"/>
      <c r="E52" s="13" t="n"/>
      <c r="F52" s="25" t="n"/>
      <c r="G52" s="13" t="n"/>
      <c r="H52" s="39" t="n"/>
      <c r="I52" s="13" t="n"/>
      <c r="J52" s="13" t="n"/>
      <c r="K52" s="9">
        <f>IF($B52="","",IF(COUNTIF(Households!$A$5:$A$104,$B52)&gt;0,"Matched","Check ID"))</f>
        <v/>
      </c>
      <c r="L52" s="9">
        <f>IF(OR($B52="",$C52=""),"",IF(COUNTIFS(Policies!$A$5:$A$104,$C52,Policies!$B$5:$B$104,$B52)&gt;0,"Matched","Check Policy"))</f>
        <v/>
      </c>
      <c r="M52" s="13" t="n"/>
    </row>
    <row r="53" ht="20" customHeight="1">
      <c r="A53" s="13" t="n"/>
      <c r="B53" s="13" t="n"/>
      <c r="C53" s="13" t="n"/>
      <c r="D53" s="13" t="n"/>
      <c r="E53" s="13" t="n"/>
      <c r="F53" s="25" t="n"/>
      <c r="G53" s="13" t="n"/>
      <c r="H53" s="39" t="n"/>
      <c r="I53" s="13" t="n"/>
      <c r="J53" s="13" t="n"/>
      <c r="K53" s="7">
        <f>IF($B53="","",IF(COUNTIF(Households!$A$5:$A$104,$B53)&gt;0,"Matched","Check ID"))</f>
        <v/>
      </c>
      <c r="L53" s="7">
        <f>IF(OR($B53="",$C53=""),"",IF(COUNTIFS(Policies!$A$5:$A$104,$C53,Policies!$B$5:$B$104,$B53)&gt;0,"Matched","Check Policy"))</f>
        <v/>
      </c>
      <c r="M53" s="13" t="n"/>
    </row>
    <row r="54" ht="20" customHeight="1">
      <c r="A54" s="13" t="n"/>
      <c r="B54" s="13" t="n"/>
      <c r="C54" s="13" t="n"/>
      <c r="D54" s="13" t="n"/>
      <c r="E54" s="13" t="n"/>
      <c r="F54" s="25" t="n"/>
      <c r="G54" s="13" t="n"/>
      <c r="H54" s="39" t="n"/>
      <c r="I54" s="13" t="n"/>
      <c r="J54" s="13" t="n"/>
      <c r="K54" s="9">
        <f>IF($B54="","",IF(COUNTIF(Households!$A$5:$A$104,$B54)&gt;0,"Matched","Check ID"))</f>
        <v/>
      </c>
      <c r="L54" s="9">
        <f>IF(OR($B54="",$C54=""),"",IF(COUNTIFS(Policies!$A$5:$A$104,$C54,Policies!$B$5:$B$104,$B54)&gt;0,"Matched","Check Policy"))</f>
        <v/>
      </c>
      <c r="M54" s="13" t="n"/>
    </row>
    <row r="55" ht="20" customHeight="1">
      <c r="A55" s="13" t="n"/>
      <c r="B55" s="13" t="n"/>
      <c r="C55" s="13" t="n"/>
      <c r="D55" s="13" t="n"/>
      <c r="E55" s="13" t="n"/>
      <c r="F55" s="25" t="n"/>
      <c r="G55" s="13" t="n"/>
      <c r="H55" s="39" t="n"/>
      <c r="I55" s="13" t="n"/>
      <c r="J55" s="13" t="n"/>
      <c r="K55" s="7">
        <f>IF($B55="","",IF(COUNTIF(Households!$A$5:$A$104,$B55)&gt;0,"Matched","Check ID"))</f>
        <v/>
      </c>
      <c r="L55" s="7">
        <f>IF(OR($B55="",$C55=""),"",IF(COUNTIFS(Policies!$A$5:$A$104,$C55,Policies!$B$5:$B$104,$B55)&gt;0,"Matched","Check Policy"))</f>
        <v/>
      </c>
      <c r="M55" s="13" t="n"/>
    </row>
    <row r="56" ht="20" customHeight="1">
      <c r="A56" s="13" t="n"/>
      <c r="B56" s="13" t="n"/>
      <c r="C56" s="13" t="n"/>
      <c r="D56" s="13" t="n"/>
      <c r="E56" s="13" t="n"/>
      <c r="F56" s="25" t="n"/>
      <c r="G56" s="13" t="n"/>
      <c r="H56" s="39" t="n"/>
      <c r="I56" s="13" t="n"/>
      <c r="J56" s="13" t="n"/>
      <c r="K56" s="9">
        <f>IF($B56="","",IF(COUNTIF(Households!$A$5:$A$104,$B56)&gt;0,"Matched","Check ID"))</f>
        <v/>
      </c>
      <c r="L56" s="9">
        <f>IF(OR($B56="",$C56=""),"",IF(COUNTIFS(Policies!$A$5:$A$104,$C56,Policies!$B$5:$B$104,$B56)&gt;0,"Matched","Check Policy"))</f>
        <v/>
      </c>
      <c r="M56" s="13" t="n"/>
    </row>
    <row r="57" ht="20" customHeight="1">
      <c r="A57" s="13" t="n"/>
      <c r="B57" s="13" t="n"/>
      <c r="C57" s="13" t="n"/>
      <c r="D57" s="13" t="n"/>
      <c r="E57" s="13" t="n"/>
      <c r="F57" s="25" t="n"/>
      <c r="G57" s="13" t="n"/>
      <c r="H57" s="39" t="n"/>
      <c r="I57" s="13" t="n"/>
      <c r="J57" s="13" t="n"/>
      <c r="K57" s="7">
        <f>IF($B57="","",IF(COUNTIF(Households!$A$5:$A$104,$B57)&gt;0,"Matched","Check ID"))</f>
        <v/>
      </c>
      <c r="L57" s="7">
        <f>IF(OR($B57="",$C57=""),"",IF(COUNTIFS(Policies!$A$5:$A$104,$C57,Policies!$B$5:$B$104,$B57)&gt;0,"Matched","Check Policy"))</f>
        <v/>
      </c>
      <c r="M57" s="13" t="n"/>
    </row>
    <row r="58" ht="20" customHeight="1">
      <c r="A58" s="13" t="n"/>
      <c r="B58" s="13" t="n"/>
      <c r="C58" s="13" t="n"/>
      <c r="D58" s="13" t="n"/>
      <c r="E58" s="13" t="n"/>
      <c r="F58" s="25" t="n"/>
      <c r="G58" s="13" t="n"/>
      <c r="H58" s="39" t="n"/>
      <c r="I58" s="13" t="n"/>
      <c r="J58" s="13" t="n"/>
      <c r="K58" s="9">
        <f>IF($B58="","",IF(COUNTIF(Households!$A$5:$A$104,$B58)&gt;0,"Matched","Check ID"))</f>
        <v/>
      </c>
      <c r="L58" s="9">
        <f>IF(OR($B58="",$C58=""),"",IF(COUNTIFS(Policies!$A$5:$A$104,$C58,Policies!$B$5:$B$104,$B58)&gt;0,"Matched","Check Policy"))</f>
        <v/>
      </c>
      <c r="M58" s="13" t="n"/>
    </row>
    <row r="59" ht="20" customHeight="1">
      <c r="A59" s="13" t="n"/>
      <c r="B59" s="13" t="n"/>
      <c r="C59" s="13" t="n"/>
      <c r="D59" s="13" t="n"/>
      <c r="E59" s="13" t="n"/>
      <c r="F59" s="25" t="n"/>
      <c r="G59" s="13" t="n"/>
      <c r="H59" s="39" t="n"/>
      <c r="I59" s="13" t="n"/>
      <c r="J59" s="13" t="n"/>
      <c r="K59" s="7">
        <f>IF($B59="","",IF(COUNTIF(Households!$A$5:$A$104,$B59)&gt;0,"Matched","Check ID"))</f>
        <v/>
      </c>
      <c r="L59" s="7">
        <f>IF(OR($B59="",$C59=""),"",IF(COUNTIFS(Policies!$A$5:$A$104,$C59,Policies!$B$5:$B$104,$B59)&gt;0,"Matched","Check Policy"))</f>
        <v/>
      </c>
      <c r="M59" s="13" t="n"/>
    </row>
    <row r="60" ht="20" customHeight="1">
      <c r="A60" s="13" t="n"/>
      <c r="B60" s="13" t="n"/>
      <c r="C60" s="13" t="n"/>
      <c r="D60" s="13" t="n"/>
      <c r="E60" s="13" t="n"/>
      <c r="F60" s="25" t="n"/>
      <c r="G60" s="13" t="n"/>
      <c r="H60" s="39" t="n"/>
      <c r="I60" s="13" t="n"/>
      <c r="J60" s="13" t="n"/>
      <c r="K60" s="9">
        <f>IF($B60="","",IF(COUNTIF(Households!$A$5:$A$104,$B60)&gt;0,"Matched","Check ID"))</f>
        <v/>
      </c>
      <c r="L60" s="9">
        <f>IF(OR($B60="",$C60=""),"",IF(COUNTIFS(Policies!$A$5:$A$104,$C60,Policies!$B$5:$B$104,$B60)&gt;0,"Matched","Check Policy"))</f>
        <v/>
      </c>
      <c r="M60" s="13" t="n"/>
    </row>
    <row r="61" ht="20" customHeight="1">
      <c r="A61" s="13" t="n"/>
      <c r="B61" s="13" t="n"/>
      <c r="C61" s="13" t="n"/>
      <c r="D61" s="13" t="n"/>
      <c r="E61" s="13" t="n"/>
      <c r="F61" s="25" t="n"/>
      <c r="G61" s="13" t="n"/>
      <c r="H61" s="39" t="n"/>
      <c r="I61" s="13" t="n"/>
      <c r="J61" s="13" t="n"/>
      <c r="K61" s="7">
        <f>IF($B61="","",IF(COUNTIF(Households!$A$5:$A$104,$B61)&gt;0,"Matched","Check ID"))</f>
        <v/>
      </c>
      <c r="L61" s="7">
        <f>IF(OR($B61="",$C61=""),"",IF(COUNTIFS(Policies!$A$5:$A$104,$C61,Policies!$B$5:$B$104,$B61)&gt;0,"Matched","Check Policy"))</f>
        <v/>
      </c>
      <c r="M61" s="13" t="n"/>
    </row>
    <row r="62" ht="20" customHeight="1">
      <c r="A62" s="13" t="n"/>
      <c r="B62" s="13" t="n"/>
      <c r="C62" s="13" t="n"/>
      <c r="D62" s="13" t="n"/>
      <c r="E62" s="13" t="n"/>
      <c r="F62" s="25" t="n"/>
      <c r="G62" s="13" t="n"/>
      <c r="H62" s="39" t="n"/>
      <c r="I62" s="13" t="n"/>
      <c r="J62" s="13" t="n"/>
      <c r="K62" s="9">
        <f>IF($B62="","",IF(COUNTIF(Households!$A$5:$A$104,$B62)&gt;0,"Matched","Check ID"))</f>
        <v/>
      </c>
      <c r="L62" s="9">
        <f>IF(OR($B62="",$C62=""),"",IF(COUNTIFS(Policies!$A$5:$A$104,$C62,Policies!$B$5:$B$104,$B62)&gt;0,"Matched","Check Policy"))</f>
        <v/>
      </c>
      <c r="M62" s="13" t="n"/>
    </row>
    <row r="63" ht="20" customHeight="1">
      <c r="A63" s="13" t="n"/>
      <c r="B63" s="13" t="n"/>
      <c r="C63" s="13" t="n"/>
      <c r="D63" s="13" t="n"/>
      <c r="E63" s="13" t="n"/>
      <c r="F63" s="25" t="n"/>
      <c r="G63" s="13" t="n"/>
      <c r="H63" s="39" t="n"/>
      <c r="I63" s="13" t="n"/>
      <c r="J63" s="13" t="n"/>
      <c r="K63" s="7">
        <f>IF($B63="","",IF(COUNTIF(Households!$A$5:$A$104,$B63)&gt;0,"Matched","Check ID"))</f>
        <v/>
      </c>
      <c r="L63" s="7">
        <f>IF(OR($B63="",$C63=""),"",IF(COUNTIFS(Policies!$A$5:$A$104,$C63,Policies!$B$5:$B$104,$B63)&gt;0,"Matched","Check Policy"))</f>
        <v/>
      </c>
      <c r="M63" s="13" t="n"/>
    </row>
    <row r="64" ht="20" customHeight="1">
      <c r="A64" s="13" t="n"/>
      <c r="B64" s="13" t="n"/>
      <c r="C64" s="13" t="n"/>
      <c r="D64" s="13" t="n"/>
      <c r="E64" s="13" t="n"/>
      <c r="F64" s="25" t="n"/>
      <c r="G64" s="13" t="n"/>
      <c r="H64" s="39" t="n"/>
      <c r="I64" s="13" t="n"/>
      <c r="J64" s="13" t="n"/>
      <c r="K64" s="9">
        <f>IF($B64="","",IF(COUNTIF(Households!$A$5:$A$104,$B64)&gt;0,"Matched","Check ID"))</f>
        <v/>
      </c>
      <c r="L64" s="9">
        <f>IF(OR($B64="",$C64=""),"",IF(COUNTIFS(Policies!$A$5:$A$104,$C64,Policies!$B$5:$B$104,$B64)&gt;0,"Matched","Check Policy"))</f>
        <v/>
      </c>
      <c r="M64" s="13" t="n"/>
    </row>
    <row r="65" ht="20" customHeight="1">
      <c r="A65" s="13" t="n"/>
      <c r="B65" s="13" t="n"/>
      <c r="C65" s="13" t="n"/>
      <c r="D65" s="13" t="n"/>
      <c r="E65" s="13" t="n"/>
      <c r="F65" s="25" t="n"/>
      <c r="G65" s="13" t="n"/>
      <c r="H65" s="39" t="n"/>
      <c r="I65" s="13" t="n"/>
      <c r="J65" s="13" t="n"/>
      <c r="K65" s="7">
        <f>IF($B65="","",IF(COUNTIF(Households!$A$5:$A$104,$B65)&gt;0,"Matched","Check ID"))</f>
        <v/>
      </c>
      <c r="L65" s="7">
        <f>IF(OR($B65="",$C65=""),"",IF(COUNTIFS(Policies!$A$5:$A$104,$C65,Policies!$B$5:$B$104,$B65)&gt;0,"Matched","Check Policy"))</f>
        <v/>
      </c>
      <c r="M65" s="13" t="n"/>
    </row>
    <row r="66" ht="20" customHeight="1">
      <c r="A66" s="13" t="n"/>
      <c r="B66" s="13" t="n"/>
      <c r="C66" s="13" t="n"/>
      <c r="D66" s="13" t="n"/>
      <c r="E66" s="13" t="n"/>
      <c r="F66" s="25" t="n"/>
      <c r="G66" s="13" t="n"/>
      <c r="H66" s="39" t="n"/>
      <c r="I66" s="13" t="n"/>
      <c r="J66" s="13" t="n"/>
      <c r="K66" s="9">
        <f>IF($B66="","",IF(COUNTIF(Households!$A$5:$A$104,$B66)&gt;0,"Matched","Check ID"))</f>
        <v/>
      </c>
      <c r="L66" s="9">
        <f>IF(OR($B66="",$C66=""),"",IF(COUNTIFS(Policies!$A$5:$A$104,$C66,Policies!$B$5:$B$104,$B66)&gt;0,"Matched","Check Policy"))</f>
        <v/>
      </c>
      <c r="M66" s="13" t="n"/>
    </row>
    <row r="67" ht="20" customHeight="1">
      <c r="A67" s="13" t="n"/>
      <c r="B67" s="13" t="n"/>
      <c r="C67" s="13" t="n"/>
      <c r="D67" s="13" t="n"/>
      <c r="E67" s="13" t="n"/>
      <c r="F67" s="25" t="n"/>
      <c r="G67" s="13" t="n"/>
      <c r="H67" s="39" t="n"/>
      <c r="I67" s="13" t="n"/>
      <c r="J67" s="13" t="n"/>
      <c r="K67" s="7">
        <f>IF($B67="","",IF(COUNTIF(Households!$A$5:$A$104,$B67)&gt;0,"Matched","Check ID"))</f>
        <v/>
      </c>
      <c r="L67" s="7">
        <f>IF(OR($B67="",$C67=""),"",IF(COUNTIFS(Policies!$A$5:$A$104,$C67,Policies!$B$5:$B$104,$B67)&gt;0,"Matched","Check Policy"))</f>
        <v/>
      </c>
      <c r="M67" s="13" t="n"/>
    </row>
    <row r="68" ht="20" customHeight="1">
      <c r="A68" s="13" t="n"/>
      <c r="B68" s="13" t="n"/>
      <c r="C68" s="13" t="n"/>
      <c r="D68" s="13" t="n"/>
      <c r="E68" s="13" t="n"/>
      <c r="F68" s="25" t="n"/>
      <c r="G68" s="13" t="n"/>
      <c r="H68" s="39" t="n"/>
      <c r="I68" s="13" t="n"/>
      <c r="J68" s="13" t="n"/>
      <c r="K68" s="9">
        <f>IF($B68="","",IF(COUNTIF(Households!$A$5:$A$104,$B68)&gt;0,"Matched","Check ID"))</f>
        <v/>
      </c>
      <c r="L68" s="9">
        <f>IF(OR($B68="",$C68=""),"",IF(COUNTIFS(Policies!$A$5:$A$104,$C68,Policies!$B$5:$B$104,$B68)&gt;0,"Matched","Check Policy"))</f>
        <v/>
      </c>
      <c r="M68" s="13" t="n"/>
    </row>
    <row r="69" ht="20" customHeight="1">
      <c r="A69" s="13" t="n"/>
      <c r="B69" s="13" t="n"/>
      <c r="C69" s="13" t="n"/>
      <c r="D69" s="13" t="n"/>
      <c r="E69" s="13" t="n"/>
      <c r="F69" s="25" t="n"/>
      <c r="G69" s="13" t="n"/>
      <c r="H69" s="39" t="n"/>
      <c r="I69" s="13" t="n"/>
      <c r="J69" s="13" t="n"/>
      <c r="K69" s="7">
        <f>IF($B69="","",IF(COUNTIF(Households!$A$5:$A$104,$B69)&gt;0,"Matched","Check ID"))</f>
        <v/>
      </c>
      <c r="L69" s="7">
        <f>IF(OR($B69="",$C69=""),"",IF(COUNTIFS(Policies!$A$5:$A$104,$C69,Policies!$B$5:$B$104,$B69)&gt;0,"Matched","Check Policy"))</f>
        <v/>
      </c>
      <c r="M69" s="13" t="n"/>
    </row>
    <row r="70" ht="20" customHeight="1">
      <c r="A70" s="13" t="n"/>
      <c r="B70" s="13" t="n"/>
      <c r="C70" s="13" t="n"/>
      <c r="D70" s="13" t="n"/>
      <c r="E70" s="13" t="n"/>
      <c r="F70" s="25" t="n"/>
      <c r="G70" s="13" t="n"/>
      <c r="H70" s="39" t="n"/>
      <c r="I70" s="13" t="n"/>
      <c r="J70" s="13" t="n"/>
      <c r="K70" s="9">
        <f>IF($B70="","",IF(COUNTIF(Households!$A$5:$A$104,$B70)&gt;0,"Matched","Check ID"))</f>
        <v/>
      </c>
      <c r="L70" s="9">
        <f>IF(OR($B70="",$C70=""),"",IF(COUNTIFS(Policies!$A$5:$A$104,$C70,Policies!$B$5:$B$104,$B70)&gt;0,"Matched","Check Policy"))</f>
        <v/>
      </c>
      <c r="M70" s="13" t="n"/>
    </row>
    <row r="71" ht="20" customHeight="1">
      <c r="A71" s="13" t="n"/>
      <c r="B71" s="13" t="n"/>
      <c r="C71" s="13" t="n"/>
      <c r="D71" s="13" t="n"/>
      <c r="E71" s="13" t="n"/>
      <c r="F71" s="25" t="n"/>
      <c r="G71" s="13" t="n"/>
      <c r="H71" s="39" t="n"/>
      <c r="I71" s="13" t="n"/>
      <c r="J71" s="13" t="n"/>
      <c r="K71" s="7">
        <f>IF($B71="","",IF(COUNTIF(Households!$A$5:$A$104,$B71)&gt;0,"Matched","Check ID"))</f>
        <v/>
      </c>
      <c r="L71" s="7">
        <f>IF(OR($B71="",$C71=""),"",IF(COUNTIFS(Policies!$A$5:$A$104,$C71,Policies!$B$5:$B$104,$B71)&gt;0,"Matched","Check Policy"))</f>
        <v/>
      </c>
      <c r="M71" s="13" t="n"/>
    </row>
    <row r="72" ht="20" customHeight="1">
      <c r="A72" s="13" t="n"/>
      <c r="B72" s="13" t="n"/>
      <c r="C72" s="13" t="n"/>
      <c r="D72" s="13" t="n"/>
      <c r="E72" s="13" t="n"/>
      <c r="F72" s="25" t="n"/>
      <c r="G72" s="13" t="n"/>
      <c r="H72" s="39" t="n"/>
      <c r="I72" s="13" t="n"/>
      <c r="J72" s="13" t="n"/>
      <c r="K72" s="9">
        <f>IF($B72="","",IF(COUNTIF(Households!$A$5:$A$104,$B72)&gt;0,"Matched","Check ID"))</f>
        <v/>
      </c>
      <c r="L72" s="9">
        <f>IF(OR($B72="",$C72=""),"",IF(COUNTIFS(Policies!$A$5:$A$104,$C72,Policies!$B$5:$B$104,$B72)&gt;0,"Matched","Check Policy"))</f>
        <v/>
      </c>
      <c r="M72" s="13" t="n"/>
    </row>
    <row r="73" ht="20" customHeight="1">
      <c r="A73" s="13" t="n"/>
      <c r="B73" s="13" t="n"/>
      <c r="C73" s="13" t="n"/>
      <c r="D73" s="13" t="n"/>
      <c r="E73" s="13" t="n"/>
      <c r="F73" s="25" t="n"/>
      <c r="G73" s="13" t="n"/>
      <c r="H73" s="39" t="n"/>
      <c r="I73" s="13" t="n"/>
      <c r="J73" s="13" t="n"/>
      <c r="K73" s="7">
        <f>IF($B73="","",IF(COUNTIF(Households!$A$5:$A$104,$B73)&gt;0,"Matched","Check ID"))</f>
        <v/>
      </c>
      <c r="L73" s="7">
        <f>IF(OR($B73="",$C73=""),"",IF(COUNTIFS(Policies!$A$5:$A$104,$C73,Policies!$B$5:$B$104,$B73)&gt;0,"Matched","Check Policy"))</f>
        <v/>
      </c>
      <c r="M73" s="13" t="n"/>
    </row>
    <row r="74" ht="20" customHeight="1">
      <c r="A74" s="13" t="n"/>
      <c r="B74" s="13" t="n"/>
      <c r="C74" s="13" t="n"/>
      <c r="D74" s="13" t="n"/>
      <c r="E74" s="13" t="n"/>
      <c r="F74" s="25" t="n"/>
      <c r="G74" s="13" t="n"/>
      <c r="H74" s="39" t="n"/>
      <c r="I74" s="13" t="n"/>
      <c r="J74" s="13" t="n"/>
      <c r="K74" s="9">
        <f>IF($B74="","",IF(COUNTIF(Households!$A$5:$A$104,$B74)&gt;0,"Matched","Check ID"))</f>
        <v/>
      </c>
      <c r="L74" s="9">
        <f>IF(OR($B74="",$C74=""),"",IF(COUNTIFS(Policies!$A$5:$A$104,$C74,Policies!$B$5:$B$104,$B74)&gt;0,"Matched","Check Policy"))</f>
        <v/>
      </c>
      <c r="M74" s="13" t="n"/>
    </row>
    <row r="75" ht="20" customHeight="1">
      <c r="A75" s="13" t="n"/>
      <c r="B75" s="13" t="n"/>
      <c r="C75" s="13" t="n"/>
      <c r="D75" s="13" t="n"/>
      <c r="E75" s="13" t="n"/>
      <c r="F75" s="25" t="n"/>
      <c r="G75" s="13" t="n"/>
      <c r="H75" s="39" t="n"/>
      <c r="I75" s="13" t="n"/>
      <c r="J75" s="13" t="n"/>
      <c r="K75" s="7">
        <f>IF($B75="","",IF(COUNTIF(Households!$A$5:$A$104,$B75)&gt;0,"Matched","Check ID"))</f>
        <v/>
      </c>
      <c r="L75" s="7">
        <f>IF(OR($B75="",$C75=""),"",IF(COUNTIFS(Policies!$A$5:$A$104,$C75,Policies!$B$5:$B$104,$B75)&gt;0,"Matched","Check Policy"))</f>
        <v/>
      </c>
      <c r="M75" s="13" t="n"/>
    </row>
    <row r="76" ht="20" customHeight="1">
      <c r="A76" s="13" t="n"/>
      <c r="B76" s="13" t="n"/>
      <c r="C76" s="13" t="n"/>
      <c r="D76" s="13" t="n"/>
      <c r="E76" s="13" t="n"/>
      <c r="F76" s="25" t="n"/>
      <c r="G76" s="13" t="n"/>
      <c r="H76" s="39" t="n"/>
      <c r="I76" s="13" t="n"/>
      <c r="J76" s="13" t="n"/>
      <c r="K76" s="9">
        <f>IF($B76="","",IF(COUNTIF(Households!$A$5:$A$104,$B76)&gt;0,"Matched","Check ID"))</f>
        <v/>
      </c>
      <c r="L76" s="9">
        <f>IF(OR($B76="",$C76=""),"",IF(COUNTIFS(Policies!$A$5:$A$104,$C76,Policies!$B$5:$B$104,$B76)&gt;0,"Matched","Check Policy"))</f>
        <v/>
      </c>
      <c r="M76" s="13" t="n"/>
    </row>
    <row r="77" ht="20" customHeight="1">
      <c r="A77" s="13" t="n"/>
      <c r="B77" s="13" t="n"/>
      <c r="C77" s="13" t="n"/>
      <c r="D77" s="13" t="n"/>
      <c r="E77" s="13" t="n"/>
      <c r="F77" s="25" t="n"/>
      <c r="G77" s="13" t="n"/>
      <c r="H77" s="39" t="n"/>
      <c r="I77" s="13" t="n"/>
      <c r="J77" s="13" t="n"/>
      <c r="K77" s="7">
        <f>IF($B77="","",IF(COUNTIF(Households!$A$5:$A$104,$B77)&gt;0,"Matched","Check ID"))</f>
        <v/>
      </c>
      <c r="L77" s="7">
        <f>IF(OR($B77="",$C77=""),"",IF(COUNTIFS(Policies!$A$5:$A$104,$C77,Policies!$B$5:$B$104,$B77)&gt;0,"Matched","Check Policy"))</f>
        <v/>
      </c>
      <c r="M77" s="13" t="n"/>
    </row>
    <row r="78" ht="20" customHeight="1">
      <c r="A78" s="13" t="n"/>
      <c r="B78" s="13" t="n"/>
      <c r="C78" s="13" t="n"/>
      <c r="D78" s="13" t="n"/>
      <c r="E78" s="13" t="n"/>
      <c r="F78" s="25" t="n"/>
      <c r="G78" s="13" t="n"/>
      <c r="H78" s="39" t="n"/>
      <c r="I78" s="13" t="n"/>
      <c r="J78" s="13" t="n"/>
      <c r="K78" s="9">
        <f>IF($B78="","",IF(COUNTIF(Households!$A$5:$A$104,$B78)&gt;0,"Matched","Check ID"))</f>
        <v/>
      </c>
      <c r="L78" s="9">
        <f>IF(OR($B78="",$C78=""),"",IF(COUNTIFS(Policies!$A$5:$A$104,$C78,Policies!$B$5:$B$104,$B78)&gt;0,"Matched","Check Policy"))</f>
        <v/>
      </c>
      <c r="M78" s="13" t="n"/>
    </row>
    <row r="79" ht="20" customHeight="1">
      <c r="A79" s="13" t="n"/>
      <c r="B79" s="13" t="n"/>
      <c r="C79" s="13" t="n"/>
      <c r="D79" s="13" t="n"/>
      <c r="E79" s="13" t="n"/>
      <c r="F79" s="25" t="n"/>
      <c r="G79" s="13" t="n"/>
      <c r="H79" s="39" t="n"/>
      <c r="I79" s="13" t="n"/>
      <c r="J79" s="13" t="n"/>
      <c r="K79" s="7">
        <f>IF($B79="","",IF(COUNTIF(Households!$A$5:$A$104,$B79)&gt;0,"Matched","Check ID"))</f>
        <v/>
      </c>
      <c r="L79" s="7">
        <f>IF(OR($B79="",$C79=""),"",IF(COUNTIFS(Policies!$A$5:$A$104,$C79,Policies!$B$5:$B$104,$B79)&gt;0,"Matched","Check Policy"))</f>
        <v/>
      </c>
      <c r="M79" s="13" t="n"/>
    </row>
    <row r="80" ht="20" customHeight="1">
      <c r="A80" s="13" t="n"/>
      <c r="B80" s="13" t="n"/>
      <c r="C80" s="13" t="n"/>
      <c r="D80" s="13" t="n"/>
      <c r="E80" s="13" t="n"/>
      <c r="F80" s="25" t="n"/>
      <c r="G80" s="13" t="n"/>
      <c r="H80" s="39" t="n"/>
      <c r="I80" s="13" t="n"/>
      <c r="J80" s="13" t="n"/>
      <c r="K80" s="9">
        <f>IF($B80="","",IF(COUNTIF(Households!$A$5:$A$104,$B80)&gt;0,"Matched","Check ID"))</f>
        <v/>
      </c>
      <c r="L80" s="9">
        <f>IF(OR($B80="",$C80=""),"",IF(COUNTIFS(Policies!$A$5:$A$104,$C80,Policies!$B$5:$B$104,$B80)&gt;0,"Matched","Check Policy"))</f>
        <v/>
      </c>
      <c r="M80" s="13" t="n"/>
    </row>
    <row r="81" ht="20" customHeight="1">
      <c r="A81" s="13" t="n"/>
      <c r="B81" s="13" t="n"/>
      <c r="C81" s="13" t="n"/>
      <c r="D81" s="13" t="n"/>
      <c r="E81" s="13" t="n"/>
      <c r="F81" s="25" t="n"/>
      <c r="G81" s="13" t="n"/>
      <c r="H81" s="39" t="n"/>
      <c r="I81" s="13" t="n"/>
      <c r="J81" s="13" t="n"/>
      <c r="K81" s="7">
        <f>IF($B81="","",IF(COUNTIF(Households!$A$5:$A$104,$B81)&gt;0,"Matched","Check ID"))</f>
        <v/>
      </c>
      <c r="L81" s="7">
        <f>IF(OR($B81="",$C81=""),"",IF(COUNTIFS(Policies!$A$5:$A$104,$C81,Policies!$B$5:$B$104,$B81)&gt;0,"Matched","Check Policy"))</f>
        <v/>
      </c>
      <c r="M81" s="13" t="n"/>
    </row>
    <row r="82" ht="20" customHeight="1">
      <c r="A82" s="13" t="n"/>
      <c r="B82" s="13" t="n"/>
      <c r="C82" s="13" t="n"/>
      <c r="D82" s="13" t="n"/>
      <c r="E82" s="13" t="n"/>
      <c r="F82" s="25" t="n"/>
      <c r="G82" s="13" t="n"/>
      <c r="H82" s="39" t="n"/>
      <c r="I82" s="13" t="n"/>
      <c r="J82" s="13" t="n"/>
      <c r="K82" s="9">
        <f>IF($B82="","",IF(COUNTIF(Households!$A$5:$A$104,$B82)&gt;0,"Matched","Check ID"))</f>
        <v/>
      </c>
      <c r="L82" s="9">
        <f>IF(OR($B82="",$C82=""),"",IF(COUNTIFS(Policies!$A$5:$A$104,$C82,Policies!$B$5:$B$104,$B82)&gt;0,"Matched","Check Policy"))</f>
        <v/>
      </c>
      <c r="M82" s="13" t="n"/>
    </row>
    <row r="83" ht="20" customHeight="1">
      <c r="A83" s="13" t="n"/>
      <c r="B83" s="13" t="n"/>
      <c r="C83" s="13" t="n"/>
      <c r="D83" s="13" t="n"/>
      <c r="E83" s="13" t="n"/>
      <c r="F83" s="25" t="n"/>
      <c r="G83" s="13" t="n"/>
      <c r="H83" s="39" t="n"/>
      <c r="I83" s="13" t="n"/>
      <c r="J83" s="13" t="n"/>
      <c r="K83" s="7">
        <f>IF($B83="","",IF(COUNTIF(Households!$A$5:$A$104,$B83)&gt;0,"Matched","Check ID"))</f>
        <v/>
      </c>
      <c r="L83" s="7">
        <f>IF(OR($B83="",$C83=""),"",IF(COUNTIFS(Policies!$A$5:$A$104,$C83,Policies!$B$5:$B$104,$B83)&gt;0,"Matched","Check Policy"))</f>
        <v/>
      </c>
      <c r="M83" s="13" t="n"/>
    </row>
    <row r="84" ht="20" customHeight="1">
      <c r="A84" s="13" t="n"/>
      <c r="B84" s="13" t="n"/>
      <c r="C84" s="13" t="n"/>
      <c r="D84" s="13" t="n"/>
      <c r="E84" s="13" t="n"/>
      <c r="F84" s="25" t="n"/>
      <c r="G84" s="13" t="n"/>
      <c r="H84" s="39" t="n"/>
      <c r="I84" s="13" t="n"/>
      <c r="J84" s="13" t="n"/>
      <c r="K84" s="9">
        <f>IF($B84="","",IF(COUNTIF(Households!$A$5:$A$104,$B84)&gt;0,"Matched","Check ID"))</f>
        <v/>
      </c>
      <c r="L84" s="9">
        <f>IF(OR($B84="",$C84=""),"",IF(COUNTIFS(Policies!$A$5:$A$104,$C84,Policies!$B$5:$B$104,$B84)&gt;0,"Matched","Check Policy"))</f>
        <v/>
      </c>
      <c r="M84" s="13" t="n"/>
    </row>
    <row r="85" ht="20" customHeight="1">
      <c r="A85" s="13" t="n"/>
      <c r="B85" s="13" t="n"/>
      <c r="C85" s="13" t="n"/>
      <c r="D85" s="13" t="n"/>
      <c r="E85" s="13" t="n"/>
      <c r="F85" s="25" t="n"/>
      <c r="G85" s="13" t="n"/>
      <c r="H85" s="39" t="n"/>
      <c r="I85" s="13" t="n"/>
      <c r="J85" s="13" t="n"/>
      <c r="K85" s="7">
        <f>IF($B85="","",IF(COUNTIF(Households!$A$5:$A$104,$B85)&gt;0,"Matched","Check ID"))</f>
        <v/>
      </c>
      <c r="L85" s="7">
        <f>IF(OR($B85="",$C85=""),"",IF(COUNTIFS(Policies!$A$5:$A$104,$C85,Policies!$B$5:$B$104,$B85)&gt;0,"Matched","Check Policy"))</f>
        <v/>
      </c>
      <c r="M85" s="13" t="n"/>
    </row>
    <row r="86" ht="20" customHeight="1">
      <c r="A86" s="13" t="n"/>
      <c r="B86" s="13" t="n"/>
      <c r="C86" s="13" t="n"/>
      <c r="D86" s="13" t="n"/>
      <c r="E86" s="13" t="n"/>
      <c r="F86" s="25" t="n"/>
      <c r="G86" s="13" t="n"/>
      <c r="H86" s="39" t="n"/>
      <c r="I86" s="13" t="n"/>
      <c r="J86" s="13" t="n"/>
      <c r="K86" s="9">
        <f>IF($B86="","",IF(COUNTIF(Households!$A$5:$A$104,$B86)&gt;0,"Matched","Check ID"))</f>
        <v/>
      </c>
      <c r="L86" s="9">
        <f>IF(OR($B86="",$C86=""),"",IF(COUNTIFS(Policies!$A$5:$A$104,$C86,Policies!$B$5:$B$104,$B86)&gt;0,"Matched","Check Policy"))</f>
        <v/>
      </c>
      <c r="M86" s="13" t="n"/>
    </row>
    <row r="87" ht="20" customHeight="1">
      <c r="A87" s="13" t="n"/>
      <c r="B87" s="13" t="n"/>
      <c r="C87" s="13" t="n"/>
      <c r="D87" s="13" t="n"/>
      <c r="E87" s="13" t="n"/>
      <c r="F87" s="25" t="n"/>
      <c r="G87" s="13" t="n"/>
      <c r="H87" s="39" t="n"/>
      <c r="I87" s="13" t="n"/>
      <c r="J87" s="13" t="n"/>
      <c r="K87" s="7">
        <f>IF($B87="","",IF(COUNTIF(Households!$A$5:$A$104,$B87)&gt;0,"Matched","Check ID"))</f>
        <v/>
      </c>
      <c r="L87" s="7">
        <f>IF(OR($B87="",$C87=""),"",IF(COUNTIFS(Policies!$A$5:$A$104,$C87,Policies!$B$5:$B$104,$B87)&gt;0,"Matched","Check Policy"))</f>
        <v/>
      </c>
      <c r="M87" s="13" t="n"/>
    </row>
    <row r="88" ht="20" customHeight="1">
      <c r="A88" s="13" t="n"/>
      <c r="B88" s="13" t="n"/>
      <c r="C88" s="13" t="n"/>
      <c r="D88" s="13" t="n"/>
      <c r="E88" s="13" t="n"/>
      <c r="F88" s="25" t="n"/>
      <c r="G88" s="13" t="n"/>
      <c r="H88" s="39" t="n"/>
      <c r="I88" s="13" t="n"/>
      <c r="J88" s="13" t="n"/>
      <c r="K88" s="9">
        <f>IF($B88="","",IF(COUNTIF(Households!$A$5:$A$104,$B88)&gt;0,"Matched","Check ID"))</f>
        <v/>
      </c>
      <c r="L88" s="9">
        <f>IF(OR($B88="",$C88=""),"",IF(COUNTIFS(Policies!$A$5:$A$104,$C88,Policies!$B$5:$B$104,$B88)&gt;0,"Matched","Check Policy"))</f>
        <v/>
      </c>
      <c r="M88" s="13" t="n"/>
    </row>
    <row r="89" ht="20" customHeight="1">
      <c r="A89" s="13" t="n"/>
      <c r="B89" s="13" t="n"/>
      <c r="C89" s="13" t="n"/>
      <c r="D89" s="13" t="n"/>
      <c r="E89" s="13" t="n"/>
      <c r="F89" s="25" t="n"/>
      <c r="G89" s="13" t="n"/>
      <c r="H89" s="39" t="n"/>
      <c r="I89" s="13" t="n"/>
      <c r="J89" s="13" t="n"/>
      <c r="K89" s="7">
        <f>IF($B89="","",IF(COUNTIF(Households!$A$5:$A$104,$B89)&gt;0,"Matched","Check ID"))</f>
        <v/>
      </c>
      <c r="L89" s="7">
        <f>IF(OR($B89="",$C89=""),"",IF(COUNTIFS(Policies!$A$5:$A$104,$C89,Policies!$B$5:$B$104,$B89)&gt;0,"Matched","Check Policy"))</f>
        <v/>
      </c>
      <c r="M89" s="13" t="n"/>
    </row>
    <row r="90" ht="20" customHeight="1">
      <c r="A90" s="13" t="n"/>
      <c r="B90" s="13" t="n"/>
      <c r="C90" s="13" t="n"/>
      <c r="D90" s="13" t="n"/>
      <c r="E90" s="13" t="n"/>
      <c r="F90" s="25" t="n"/>
      <c r="G90" s="13" t="n"/>
      <c r="H90" s="39" t="n"/>
      <c r="I90" s="13" t="n"/>
      <c r="J90" s="13" t="n"/>
      <c r="K90" s="9">
        <f>IF($B90="","",IF(COUNTIF(Households!$A$5:$A$104,$B90)&gt;0,"Matched","Check ID"))</f>
        <v/>
      </c>
      <c r="L90" s="9">
        <f>IF(OR($B90="",$C90=""),"",IF(COUNTIFS(Policies!$A$5:$A$104,$C90,Policies!$B$5:$B$104,$B90)&gt;0,"Matched","Check Policy"))</f>
        <v/>
      </c>
      <c r="M90" s="13" t="n"/>
    </row>
    <row r="91" ht="20" customHeight="1">
      <c r="A91" s="13" t="n"/>
      <c r="B91" s="13" t="n"/>
      <c r="C91" s="13" t="n"/>
      <c r="D91" s="13" t="n"/>
      <c r="E91" s="13" t="n"/>
      <c r="F91" s="25" t="n"/>
      <c r="G91" s="13" t="n"/>
      <c r="H91" s="39" t="n"/>
      <c r="I91" s="13" t="n"/>
      <c r="J91" s="13" t="n"/>
      <c r="K91" s="7">
        <f>IF($B91="","",IF(COUNTIF(Households!$A$5:$A$104,$B91)&gt;0,"Matched","Check ID"))</f>
        <v/>
      </c>
      <c r="L91" s="7">
        <f>IF(OR($B91="",$C91=""),"",IF(COUNTIFS(Policies!$A$5:$A$104,$C91,Policies!$B$5:$B$104,$B91)&gt;0,"Matched","Check Policy"))</f>
        <v/>
      </c>
      <c r="M91" s="13" t="n"/>
    </row>
    <row r="92" ht="20" customHeight="1">
      <c r="A92" s="13" t="n"/>
      <c r="B92" s="13" t="n"/>
      <c r="C92" s="13" t="n"/>
      <c r="D92" s="13" t="n"/>
      <c r="E92" s="13" t="n"/>
      <c r="F92" s="25" t="n"/>
      <c r="G92" s="13" t="n"/>
      <c r="H92" s="39" t="n"/>
      <c r="I92" s="13" t="n"/>
      <c r="J92" s="13" t="n"/>
      <c r="K92" s="9">
        <f>IF($B92="","",IF(COUNTIF(Households!$A$5:$A$104,$B92)&gt;0,"Matched","Check ID"))</f>
        <v/>
      </c>
      <c r="L92" s="9">
        <f>IF(OR($B92="",$C92=""),"",IF(COUNTIFS(Policies!$A$5:$A$104,$C92,Policies!$B$5:$B$104,$B92)&gt;0,"Matched","Check Policy"))</f>
        <v/>
      </c>
      <c r="M92" s="13" t="n"/>
    </row>
    <row r="93" ht="20" customHeight="1">
      <c r="A93" s="13" t="n"/>
      <c r="B93" s="13" t="n"/>
      <c r="C93" s="13" t="n"/>
      <c r="D93" s="13" t="n"/>
      <c r="E93" s="13" t="n"/>
      <c r="F93" s="25" t="n"/>
      <c r="G93" s="13" t="n"/>
      <c r="H93" s="39" t="n"/>
      <c r="I93" s="13" t="n"/>
      <c r="J93" s="13" t="n"/>
      <c r="K93" s="7">
        <f>IF($B93="","",IF(COUNTIF(Households!$A$5:$A$104,$B93)&gt;0,"Matched","Check ID"))</f>
        <v/>
      </c>
      <c r="L93" s="7">
        <f>IF(OR($B93="",$C93=""),"",IF(COUNTIFS(Policies!$A$5:$A$104,$C93,Policies!$B$5:$B$104,$B93)&gt;0,"Matched","Check Policy"))</f>
        <v/>
      </c>
      <c r="M93" s="13" t="n"/>
    </row>
    <row r="94" ht="20" customHeight="1">
      <c r="A94" s="13" t="n"/>
      <c r="B94" s="13" t="n"/>
      <c r="C94" s="13" t="n"/>
      <c r="D94" s="13" t="n"/>
      <c r="E94" s="13" t="n"/>
      <c r="F94" s="25" t="n"/>
      <c r="G94" s="13" t="n"/>
      <c r="H94" s="39" t="n"/>
      <c r="I94" s="13" t="n"/>
      <c r="J94" s="13" t="n"/>
      <c r="K94" s="9">
        <f>IF($B94="","",IF(COUNTIF(Households!$A$5:$A$104,$B94)&gt;0,"Matched","Check ID"))</f>
        <v/>
      </c>
      <c r="L94" s="9">
        <f>IF(OR($B94="",$C94=""),"",IF(COUNTIFS(Policies!$A$5:$A$104,$C94,Policies!$B$5:$B$104,$B94)&gt;0,"Matched","Check Policy"))</f>
        <v/>
      </c>
      <c r="M94" s="13" t="n"/>
    </row>
    <row r="95" ht="20" customHeight="1">
      <c r="A95" s="13" t="n"/>
      <c r="B95" s="13" t="n"/>
      <c r="C95" s="13" t="n"/>
      <c r="D95" s="13" t="n"/>
      <c r="E95" s="13" t="n"/>
      <c r="F95" s="25" t="n"/>
      <c r="G95" s="13" t="n"/>
      <c r="H95" s="39" t="n"/>
      <c r="I95" s="13" t="n"/>
      <c r="J95" s="13" t="n"/>
      <c r="K95" s="7">
        <f>IF($B95="","",IF(COUNTIF(Households!$A$5:$A$104,$B95)&gt;0,"Matched","Check ID"))</f>
        <v/>
      </c>
      <c r="L95" s="7">
        <f>IF(OR($B95="",$C95=""),"",IF(COUNTIFS(Policies!$A$5:$A$104,$C95,Policies!$B$5:$B$104,$B95)&gt;0,"Matched","Check Policy"))</f>
        <v/>
      </c>
      <c r="M95" s="13" t="n"/>
    </row>
    <row r="96" ht="20" customHeight="1">
      <c r="A96" s="13" t="n"/>
      <c r="B96" s="13" t="n"/>
      <c r="C96" s="13" t="n"/>
      <c r="D96" s="13" t="n"/>
      <c r="E96" s="13" t="n"/>
      <c r="F96" s="25" t="n"/>
      <c r="G96" s="13" t="n"/>
      <c r="H96" s="39" t="n"/>
      <c r="I96" s="13" t="n"/>
      <c r="J96" s="13" t="n"/>
      <c r="K96" s="9">
        <f>IF($B96="","",IF(COUNTIF(Households!$A$5:$A$104,$B96)&gt;0,"Matched","Check ID"))</f>
        <v/>
      </c>
      <c r="L96" s="9">
        <f>IF(OR($B96="",$C96=""),"",IF(COUNTIFS(Policies!$A$5:$A$104,$C96,Policies!$B$5:$B$104,$B96)&gt;0,"Matched","Check Policy"))</f>
        <v/>
      </c>
      <c r="M96" s="13" t="n"/>
    </row>
    <row r="97" ht="20" customHeight="1">
      <c r="A97" s="13" t="n"/>
      <c r="B97" s="13" t="n"/>
      <c r="C97" s="13" t="n"/>
      <c r="D97" s="13" t="n"/>
      <c r="E97" s="13" t="n"/>
      <c r="F97" s="25" t="n"/>
      <c r="G97" s="13" t="n"/>
      <c r="H97" s="39" t="n"/>
      <c r="I97" s="13" t="n"/>
      <c r="J97" s="13" t="n"/>
      <c r="K97" s="7">
        <f>IF($B97="","",IF(COUNTIF(Households!$A$5:$A$104,$B97)&gt;0,"Matched","Check ID"))</f>
        <v/>
      </c>
      <c r="L97" s="7">
        <f>IF(OR($B97="",$C97=""),"",IF(COUNTIFS(Policies!$A$5:$A$104,$C97,Policies!$B$5:$B$104,$B97)&gt;0,"Matched","Check Policy"))</f>
        <v/>
      </c>
      <c r="M97" s="13" t="n"/>
    </row>
    <row r="98" ht="20" customHeight="1">
      <c r="A98" s="13" t="n"/>
      <c r="B98" s="13" t="n"/>
      <c r="C98" s="13" t="n"/>
      <c r="D98" s="13" t="n"/>
      <c r="E98" s="13" t="n"/>
      <c r="F98" s="25" t="n"/>
      <c r="G98" s="13" t="n"/>
      <c r="H98" s="39" t="n"/>
      <c r="I98" s="13" t="n"/>
      <c r="J98" s="13" t="n"/>
      <c r="K98" s="9">
        <f>IF($B98="","",IF(COUNTIF(Households!$A$5:$A$104,$B98)&gt;0,"Matched","Check ID"))</f>
        <v/>
      </c>
      <c r="L98" s="9">
        <f>IF(OR($B98="",$C98=""),"",IF(COUNTIFS(Policies!$A$5:$A$104,$C98,Policies!$B$5:$B$104,$B98)&gt;0,"Matched","Check Policy"))</f>
        <v/>
      </c>
      <c r="M98" s="13" t="n"/>
    </row>
    <row r="99" ht="20" customHeight="1">
      <c r="A99" s="13" t="n"/>
      <c r="B99" s="13" t="n"/>
      <c r="C99" s="13" t="n"/>
      <c r="D99" s="13" t="n"/>
      <c r="E99" s="13" t="n"/>
      <c r="F99" s="25" t="n"/>
      <c r="G99" s="13" t="n"/>
      <c r="H99" s="39" t="n"/>
      <c r="I99" s="13" t="n"/>
      <c r="J99" s="13" t="n"/>
      <c r="K99" s="7">
        <f>IF($B99="","",IF(COUNTIF(Households!$A$5:$A$104,$B99)&gt;0,"Matched","Check ID"))</f>
        <v/>
      </c>
      <c r="L99" s="7">
        <f>IF(OR($B99="",$C99=""),"",IF(COUNTIFS(Policies!$A$5:$A$104,$C99,Policies!$B$5:$B$104,$B99)&gt;0,"Matched","Check Policy"))</f>
        <v/>
      </c>
      <c r="M99" s="13" t="n"/>
    </row>
    <row r="100" ht="20" customHeight="1">
      <c r="A100" s="13" t="n"/>
      <c r="B100" s="13" t="n"/>
      <c r="C100" s="13" t="n"/>
      <c r="D100" s="13" t="n"/>
      <c r="E100" s="13" t="n"/>
      <c r="F100" s="25" t="n"/>
      <c r="G100" s="13" t="n"/>
      <c r="H100" s="39" t="n"/>
      <c r="I100" s="13" t="n"/>
      <c r="J100" s="13" t="n"/>
      <c r="K100" s="9">
        <f>IF($B100="","",IF(COUNTIF(Households!$A$5:$A$104,$B100)&gt;0,"Matched","Check ID"))</f>
        <v/>
      </c>
      <c r="L100" s="9">
        <f>IF(OR($B100="",$C100=""),"",IF(COUNTIFS(Policies!$A$5:$A$104,$C100,Policies!$B$5:$B$104,$B100)&gt;0,"Matched","Check Policy"))</f>
        <v/>
      </c>
      <c r="M100" s="13" t="n"/>
    </row>
    <row r="101" ht="20" customHeight="1">
      <c r="A101" s="13" t="n"/>
      <c r="B101" s="13" t="n"/>
      <c r="C101" s="13" t="n"/>
      <c r="D101" s="13" t="n"/>
      <c r="E101" s="13" t="n"/>
      <c r="F101" s="25" t="n"/>
      <c r="G101" s="13" t="n"/>
      <c r="H101" s="39" t="n"/>
      <c r="I101" s="13" t="n"/>
      <c r="J101" s="13" t="n"/>
      <c r="K101" s="7">
        <f>IF($B101="","",IF(COUNTIF(Households!$A$5:$A$104,$B101)&gt;0,"Matched","Check ID"))</f>
        <v/>
      </c>
      <c r="L101" s="7">
        <f>IF(OR($B101="",$C101=""),"",IF(COUNTIFS(Policies!$A$5:$A$104,$C101,Policies!$B$5:$B$104,$B101)&gt;0,"Matched","Check Policy"))</f>
        <v/>
      </c>
      <c r="M101" s="13" t="n"/>
    </row>
    <row r="102" ht="20" customHeight="1">
      <c r="A102" s="13" t="n"/>
      <c r="B102" s="13" t="n"/>
      <c r="C102" s="13" t="n"/>
      <c r="D102" s="13" t="n"/>
      <c r="E102" s="13" t="n"/>
      <c r="F102" s="25" t="n"/>
      <c r="G102" s="13" t="n"/>
      <c r="H102" s="39" t="n"/>
      <c r="I102" s="13" t="n"/>
      <c r="J102" s="13" t="n"/>
      <c r="K102" s="9">
        <f>IF($B102="","",IF(COUNTIF(Households!$A$5:$A$104,$B102)&gt;0,"Matched","Check ID"))</f>
        <v/>
      </c>
      <c r="L102" s="9">
        <f>IF(OR($B102="",$C102=""),"",IF(COUNTIFS(Policies!$A$5:$A$104,$C102,Policies!$B$5:$B$104,$B102)&gt;0,"Matched","Check Policy"))</f>
        <v/>
      </c>
      <c r="M102" s="13" t="n"/>
    </row>
    <row r="103" ht="20" customHeight="1">
      <c r="A103" s="13" t="n"/>
      <c r="B103" s="13" t="n"/>
      <c r="C103" s="13" t="n"/>
      <c r="D103" s="13" t="n"/>
      <c r="E103" s="13" t="n"/>
      <c r="F103" s="25" t="n"/>
      <c r="G103" s="13" t="n"/>
      <c r="H103" s="39" t="n"/>
      <c r="I103" s="13" t="n"/>
      <c r="J103" s="13" t="n"/>
      <c r="K103" s="7">
        <f>IF($B103="","",IF(COUNTIF(Households!$A$5:$A$104,$B103)&gt;0,"Matched","Check ID"))</f>
        <v/>
      </c>
      <c r="L103" s="7">
        <f>IF(OR($B103="",$C103=""),"",IF(COUNTIFS(Policies!$A$5:$A$104,$C103,Policies!$B$5:$B$104,$B103)&gt;0,"Matched","Check Policy"))</f>
        <v/>
      </c>
      <c r="M103" s="13" t="n"/>
    </row>
    <row r="104" ht="20" customHeight="1">
      <c r="A104" s="13" t="n"/>
      <c r="B104" s="13" t="n"/>
      <c r="C104" s="13" t="n"/>
      <c r="D104" s="13" t="n"/>
      <c r="E104" s="13" t="n"/>
      <c r="F104" s="25" t="n"/>
      <c r="G104" s="13" t="n"/>
      <c r="H104" s="39" t="n"/>
      <c r="I104" s="13" t="n"/>
      <c r="J104" s="13" t="n"/>
      <c r="K104" s="9">
        <f>IF($B104="","",IF(COUNTIF(Households!$A$5:$A$104,$B104)&gt;0,"Matched","Check ID"))</f>
        <v/>
      </c>
      <c r="L104" s="9">
        <f>IF(OR($B104="",$C104=""),"",IF(COUNTIFS(Policies!$A$5:$A$104,$C104,Policies!$B$5:$B$104,$B104)&gt;0,"Matched","Check Policy"))</f>
        <v/>
      </c>
      <c r="M104" s="13" t="n"/>
    </row>
  </sheetData>
  <autoFilter ref="A4:M104"/>
  <mergeCells count="1">
    <mergeCell ref="A1:M1"/>
  </mergeCells>
  <conditionalFormatting sqref="K5:K104">
    <cfRule type="expression" priority="1" dxfId="2">
      <formula>=$K5="Check ID"</formula>
    </cfRule>
    <cfRule type="expression" priority="2" dxfId="3">
      <formula>=$K5="Matched"</formula>
    </cfRule>
  </conditionalFormatting>
  <conditionalFormatting sqref="L5:L104">
    <cfRule type="expression" priority="3" dxfId="2">
      <formula>=$L5="Check Policy"</formula>
    </cfRule>
    <cfRule type="expression" priority="4" dxfId="3">
      <formula>=$L5="Matched"</formula>
    </cfRule>
  </conditionalFormatting>
  <conditionalFormatting sqref="I5:I104">
    <cfRule type="expression" priority="5" dxfId="2">
      <formula>=$I5="Review Needed"</formula>
    </cfRule>
  </conditionalFormatting>
  <dataValidations count="6">
    <dataValidation sqref="A5:A104" showDropDown="0" showInputMessage="1" showErrorMessage="1" allowBlank="0" errorTitle="Duplicate item ID" error="Enter a unique item ID or leave the cell blank." promptTitle="item ID entry" prompt="Use a unique fictional administrative item ID." type="custom">
      <formula1>=OR(A5="",COUNTIF($A$5:$A$104,A5)=1)</formula1>
    </dataValidation>
    <dataValidation sqref="D5:D104" showDropDown="0" showInputMessage="1" showErrorMessage="1" allowBlank="0" errorTitle="Check the entry" error="Choose a value from the editable list on the Assumptions sheet." promptTitle="Item type" prompt="Choose an editable item type." type="list">
      <formula1>=INDIRECT("'Assumptions'!$C$5:$C$12")</formula1>
    </dataValidation>
    <dataValidation sqref="I5:I104" showDropDown="0" showInputMessage="1" showErrorMessage="1" allowBlank="0" errorTitle="Check the entry" error="Choose a value from the editable list on the Assumptions sheet." promptTitle="Item status" prompt="Choose the current administrative item status." type="list">
      <formula1>=INDIRECT("'Assumptions'!$D$5:$D$7")</formula1>
    </dataValidation>
    <dataValidation sqref="J5:J104" showDropDown="0" showInputMessage="1" showErrorMessage="1" allowBlank="0" errorTitle="Check the entry" error="Choose a value from the editable list on the Assumptions sheet." promptTitle="Record owner" prompt="Choose an editable fictional record owner." type="list">
      <formula1>=INDIRECT("'Assumptions'!$F$5:$F$8")</formula1>
    </dataValidation>
    <dataValidation sqref="F5:F104" showDropDown="0" showInputMessage="0" showErrorMessage="1" allowBlank="0" errorTitle="Check the year" error="Enter a four-digit year within the editable maximum on the Assumptions sheet." type="whole" operator="between">
      <formula1>1900</formula1>
      <formula2>=INDIRECT("'Assumptions'!$H$10")</formula2>
    </dataValidation>
    <dataValidation sqref="H5:H104" showDropDown="0" showInputMessage="0" showErrorMessage="1" allowBlank="0" errorTitle="Check the recorded amount" error="Enter a nonnegative amount within the editable maximum on the Assumptions sheet." type="decimal" operator="between">
      <formula1>0</formula1>
      <formula2>=INDIRECT("'Assumptions'!$H$11")</formula2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B5472F"/>
    <outlinePr summaryBelow="1" summaryRight="1"/>
    <pageSetUpPr/>
  </sheetPr>
  <dimension ref="A1:I12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4" customWidth="1" min="3" max="3"/>
    <col width="18" customWidth="1" min="4" max="4"/>
    <col width="19" customWidth="1" min="5" max="5"/>
    <col width="27" customWidth="1" min="6" max="6"/>
    <col width="33" customWidth="1" min="7" max="7"/>
    <col width="17" customWidth="1" min="8" max="8"/>
    <col width="45" customWidth="1" min="9" max="9"/>
  </cols>
  <sheetData>
    <row r="1" ht="28" customHeight="1">
      <c r="A1" s="1" t="inlineStr">
        <is>
          <t>Insurance Multi-Policy Household Map — Assumptions</t>
        </is>
      </c>
    </row>
    <row r="2" ht="30" customHeight="1">
      <c r="A2" s="3" t="inlineStr">
        <is>
          <t>Edit stable lists and operational limits here. These entries support administrative checks only.</t>
        </is>
      </c>
    </row>
    <row r="3"/>
    <row r="4" ht="32" customHeight="1">
      <c r="A4" s="6" t="inlineStr">
        <is>
          <t>Policy Types</t>
        </is>
      </c>
      <c r="B4" s="6" t="inlineStr">
        <is>
          <t>Policy Statuses</t>
        </is>
      </c>
      <c r="C4" s="6" t="inlineStr">
        <is>
          <t>Item Types</t>
        </is>
      </c>
      <c r="D4" s="6" t="inlineStr">
        <is>
          <t>Item Statuses</t>
        </is>
      </c>
      <c r="E4" s="6" t="inlineStr">
        <is>
          <t>Review Statuses</t>
        </is>
      </c>
      <c r="F4" s="6" t="inlineStr">
        <is>
          <t>Record Owners</t>
        </is>
      </c>
      <c r="G4" s="6" t="inlineStr">
        <is>
          <t>Parameter</t>
        </is>
      </c>
      <c r="H4" s="6" t="inlineStr">
        <is>
          <t>Value</t>
        </is>
      </c>
      <c r="I4" s="6" t="inlineStr">
        <is>
          <t>Administrative Note</t>
        </is>
      </c>
    </row>
    <row r="5">
      <c r="A5" s="26" t="inlineStr">
        <is>
          <t>Personal Auto</t>
        </is>
      </c>
      <c r="B5" s="26" t="inlineStr">
        <is>
          <t>Active</t>
        </is>
      </c>
      <c r="C5" s="26" t="inlineStr">
        <is>
          <t>Automobile</t>
        </is>
      </c>
      <c r="D5" s="26" t="inlineStr">
        <is>
          <t>Mapped</t>
        </is>
      </c>
      <c r="E5" s="26" t="inlineStr">
        <is>
          <t>Current</t>
        </is>
      </c>
      <c r="F5" s="26" t="inlineStr">
        <is>
          <t>Casey Vale (Fictional)</t>
        </is>
      </c>
      <c r="G5" s="27" t="inlineStr">
        <is>
          <t>Renewal alert horizon (days)</t>
        </is>
      </c>
      <c r="H5" s="28" t="n">
        <v>90</v>
      </c>
      <c r="I5" s="27" t="inlineStr">
        <is>
          <t>Used to flag active renewal dates for human review.</t>
        </is>
      </c>
    </row>
    <row r="6">
      <c r="A6" s="26" t="inlineStr">
        <is>
          <t>Homeowners</t>
        </is>
      </c>
      <c r="B6" s="26" t="inlineStr">
        <is>
          <t>Pending</t>
        </is>
      </c>
      <c r="C6" s="26" t="inlineStr">
        <is>
          <t>Residence</t>
        </is>
      </c>
      <c r="D6" s="26" t="inlineStr">
        <is>
          <t>Review Needed</t>
        </is>
      </c>
      <c r="E6" s="26" t="inlineStr">
        <is>
          <t>Review Due</t>
        </is>
      </c>
      <c r="F6" s="26" t="inlineStr">
        <is>
          <t>Jordan Reed (Fictional)</t>
        </is>
      </c>
      <c r="G6" s="29" t="inlineStr">
        <is>
          <t>Review age threshold (days)</t>
        </is>
      </c>
      <c r="H6" s="28" t="n">
        <v>365</v>
      </c>
      <c r="I6" s="29" t="inlineStr">
        <is>
          <t>Used to identify an older household review date.</t>
        </is>
      </c>
    </row>
    <row r="7">
      <c r="A7" s="26" t="inlineStr">
        <is>
          <t>Renters</t>
        </is>
      </c>
      <c r="B7" s="26" t="inlineStr">
        <is>
          <t>Cancelled</t>
        </is>
      </c>
      <c r="C7" s="26" t="inlineStr">
        <is>
          <t>Jewelry Item</t>
        </is>
      </c>
      <c r="D7" s="26" t="inlineStr">
        <is>
          <t>Removed</t>
        </is>
      </c>
      <c r="E7" s="26" t="inlineStr">
        <is>
          <t>Contact Pending</t>
        </is>
      </c>
      <c r="F7" s="26" t="inlineStr">
        <is>
          <t>Morgan Pike (Fictional)</t>
        </is>
      </c>
      <c r="G7" s="27" t="inlineStr">
        <is>
          <t>Earliest accepted date</t>
        </is>
      </c>
      <c r="H7" s="40" t="n">
        <v>42370</v>
      </c>
      <c r="I7" s="27" t="inlineStr">
        <is>
          <t>Editable lower date limit for entered records.</t>
        </is>
      </c>
    </row>
    <row r="8">
      <c r="A8" s="26" t="inlineStr">
        <is>
          <t>Umbrella</t>
        </is>
      </c>
      <c r="B8" s="26" t="inlineStr">
        <is>
          <t>Expired</t>
        </is>
      </c>
      <c r="C8" s="26" t="inlineStr">
        <is>
          <t>Watercraft</t>
        </is>
      </c>
      <c r="D8" s="26" t="n"/>
      <c r="E8" s="26" t="inlineStr">
        <is>
          <t>Inactive</t>
        </is>
      </c>
      <c r="F8" s="26" t="inlineStr">
        <is>
          <t>Taylor Finch (Fictional)</t>
        </is>
      </c>
      <c r="G8" s="29" t="inlineStr">
        <is>
          <t>Latest accepted date</t>
        </is>
      </c>
      <c r="H8" s="40" t="n">
        <v>48213</v>
      </c>
      <c r="I8" s="29" t="inlineStr">
        <is>
          <t>Editable upper date limit for entered records.</t>
        </is>
      </c>
    </row>
    <row r="9">
      <c r="A9" s="26" t="inlineStr">
        <is>
          <t>Watercraft</t>
        </is>
      </c>
      <c r="B9" s="26" t="n"/>
      <c r="C9" s="26" t="inlineStr">
        <is>
          <t>Recreational Vehicle</t>
        </is>
      </c>
      <c r="D9" s="26" t="n"/>
      <c r="E9" s="26" t="n"/>
      <c r="F9" s="26" t="n"/>
      <c r="G9" s="27" t="inlineStr">
        <is>
          <t>Maximum annual premium</t>
        </is>
      </c>
      <c r="H9" s="41" t="n">
        <v>1000000</v>
      </c>
      <c r="I9" s="27" t="inlineStr">
        <is>
          <t>Administrative input limit; not a pricing representation.</t>
        </is>
      </c>
    </row>
    <row r="10">
      <c r="A10" s="26" t="inlineStr">
        <is>
          <t>Recreational Vehicle</t>
        </is>
      </c>
      <c r="B10" s="26" t="n"/>
      <c r="C10" s="26" t="inlineStr">
        <is>
          <t>Motorcycle</t>
        </is>
      </c>
      <c r="D10" s="26" t="n"/>
      <c r="E10" s="26" t="n"/>
      <c r="F10" s="26" t="n"/>
      <c r="G10" s="29" t="inlineStr">
        <is>
          <t>Maximum model or build year</t>
        </is>
      </c>
      <c r="H10" s="28" t="n">
        <v>2027</v>
      </c>
      <c r="I10" s="29" t="inlineStr">
        <is>
          <t>Editable year limit for item records.</t>
        </is>
      </c>
    </row>
    <row r="11">
      <c r="A11" s="26" t="inlineStr">
        <is>
          <t>Motorcycle</t>
        </is>
      </c>
      <c r="B11" s="26" t="n"/>
      <c r="C11" s="26" t="inlineStr">
        <is>
          <t>Other Scheduled Item</t>
        </is>
      </c>
      <c r="D11" s="26" t="n"/>
      <c r="E11" s="26" t="n"/>
      <c r="F11" s="26" t="n"/>
      <c r="G11" s="27" t="inlineStr">
        <is>
          <t>Maximum recorded amount</t>
        </is>
      </c>
      <c r="H11" s="41" t="n">
        <v>5000000</v>
      </c>
      <c r="I11" s="27" t="inlineStr">
        <is>
          <t>Administrative input limit; not a coverage recommendation.</t>
        </is>
      </c>
    </row>
    <row r="12">
      <c r="A12" s="26" t="inlineStr">
        <is>
          <t>Flood</t>
        </is>
      </c>
      <c r="B12" s="26" t="n"/>
      <c r="C12" s="26" t="inlineStr">
        <is>
          <t>Location</t>
        </is>
      </c>
      <c r="D12" s="26" t="n"/>
      <c r="E12" s="26" t="n"/>
      <c r="F12" s="26" t="n"/>
      <c r="G12" s="29" t="n"/>
      <c r="H12" s="26" t="n"/>
      <c r="I12" s="29" t="n"/>
    </row>
  </sheetData>
  <mergeCells count="1">
    <mergeCell ref="A1:I1"/>
  </mergeCells>
  <dataValidations count="5">
    <dataValidation sqref="H5:H6" showDropDown="0" showInputMessage="0" showErrorMessage="1" allowBlank="0" errorTitle="Check the day limit" error="Enter a whole number from 1 through 3,650." type="whole" operator="between">
      <formula1>1</formula1>
      <formula2>3650</formula2>
    </dataValidation>
    <dataValidation sqref="H7:H8" showDropDown="0" showInputMessage="0" showErrorMessage="1" allowBlank="0" errorTitle="Check the date" error="Enter a date within the available administrative range." type="date" operator="between">
      <formula1>2000-01-01</formula1>
      <formula2>2046-12-31</formula2>
    </dataValidation>
    <dataValidation sqref="H9" showDropDown="0" showInputMessage="0" showErrorMessage="1" allowBlank="0" errorTitle="Check the amount" error="Enter an amount from $0.00 through $100,000,000.00." type="decimal" operator="between">
      <formula1>0</formula1>
      <formula2>100000000</formula2>
    </dataValidation>
    <dataValidation sqref="H10" showDropDown="0" showInputMessage="0" showErrorMessage="1" allowBlank="0" errorTitle="Check the year" error="Enter a four-digit year within the available range." type="whole" operator="between">
      <formula1>1900</formula1>
      <formula2>2036</formula2>
    </dataValidation>
    <dataValidation sqref="H11" showDropDown="0" showInputMessage="0" showErrorMessage="1" allowBlank="0" errorTitle="Check the amount" error="Enter an amount from $0.00 through $100,000,000.00." type="decimal" operator="between">
      <formula1>0</formula1>
      <formula2>100000000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2026-09-11T02:25:38Z</dcterms:created>
  <dcterms:modified xmlns:dcterms="http://purl.org/dc/terms/" xmlns:xsi="http://www.w3.org/2001/XMLSchema-instance" xsi:type="dcterms:W3CDTF">2026-09-11T02:25:39+00:00Z</dcterms:modified>
</cp:coreProperties>
</file>