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Nonrenewal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'Nonrenewals'!$A$4:$S$104</definedName>
    <definedName name="_xlnm._FilterDatabase" localSheetId="2" hidden="1">'Assumptions'!$A$8:$E$15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$#,##0.00"/>
    <numFmt numFmtId="166" formatCode="0.0%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b val="1"/>
      <color rgb="00243640"/>
      <sz val="10"/>
    </font>
    <font>
      <name val="Calibri"/>
      <color rgb="00243640"/>
      <sz val="10"/>
    </font>
    <font>
      <name val="Calibri"/>
      <i val="1"/>
      <color rgb="005D6F78"/>
      <sz val="9"/>
    </font>
    <font>
      <name val="Calibri"/>
      <b val="1"/>
      <color rgb="00FFFFFF"/>
      <sz val="10"/>
    </font>
    <font>
      <name val="Calibri"/>
      <b val="1"/>
      <color rgb="000F7B78"/>
      <sz val="12"/>
    </font>
  </fonts>
  <fills count="7">
    <fill>
      <patternFill/>
    </fill>
    <fill>
      <patternFill patternType="gray125"/>
    </fill>
    <fill>
      <patternFill patternType="solid">
        <fgColor rgb="00173B57"/>
      </patternFill>
    </fill>
    <fill>
      <patternFill patternType="solid">
        <fgColor rgb="00F3F7F8"/>
      </patternFill>
    </fill>
    <fill>
      <patternFill patternType="solid">
        <fgColor rgb="00FFF1D9"/>
      </patternFill>
    </fill>
    <fill>
      <patternFill patternType="solid">
        <fgColor rgb="00E56A2A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8D6DC"/>
      </left>
      <right style="thin">
        <color rgb="00C8D6DC"/>
      </right>
      <top style="thin">
        <color rgb="00C8D6DC"/>
      </top>
      <bottom style="thin">
        <color rgb="00C8D6DC"/>
      </bottom>
    </border>
    <border>
      <left/>
      <right/>
      <top style="thin">
        <color rgb="00C8D6DC"/>
      </top>
      <bottom/>
      <diagonal/>
    </border>
    <border>
      <left/>
      <right style="thin">
        <color rgb="00C8D6DC"/>
      </right>
      <top style="thin">
        <color rgb="00C8D6DC"/>
      </top>
      <bottom/>
      <diagonal/>
    </border>
    <border>
      <left/>
      <right/>
      <top style="thin">
        <color rgb="00C8D6DC"/>
      </top>
      <bottom style="thin">
        <color rgb="00C8D6DC"/>
      </bottom>
      <diagonal/>
    </border>
    <border>
      <left/>
      <right style="thin">
        <color rgb="00C8D6DC"/>
      </right>
      <top style="thin">
        <color rgb="00C8D6DC"/>
      </top>
      <bottom style="thin">
        <color rgb="00C8D6DC"/>
      </bottom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top" wrapText="1"/>
    </xf>
    <xf numFmtId="164" fontId="6" fillId="6" borderId="1" applyAlignment="1" pivotButton="0" quotePrefix="0" xfId="0">
      <alignment horizontal="center" vertical="center" wrapText="1"/>
    </xf>
    <xf numFmtId="1" fontId="6" fillId="6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top" wrapText="1"/>
    </xf>
    <xf numFmtId="1" fontId="6" fillId="3" borderId="1" applyAlignment="1" pivotButton="0" quotePrefix="0" xfId="0">
      <alignment horizontal="right" vertical="center"/>
    </xf>
    <xf numFmtId="1" fontId="6" fillId="3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left" vertical="top" wrapText="1"/>
    </xf>
    <xf numFmtId="1" fontId="6" fillId="6" borderId="1" applyAlignment="1" pivotButton="0" quotePrefix="0" xfId="0">
      <alignment horizontal="right" vertical="center"/>
    </xf>
    <xf numFmtId="165" fontId="6" fillId="6" borderId="1" applyAlignment="1" pivotButton="0" quotePrefix="0" xfId="0">
      <alignment horizontal="right" vertical="center"/>
    </xf>
    <xf numFmtId="166" fontId="6" fillId="3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wrapText="1"/>
    </xf>
    <xf numFmtId="164" fontId="2" fillId="0" borderId="0" applyAlignment="1" pivotButton="0" quotePrefix="0" xfId="0">
      <alignment horizontal="center" vertical="center" wrapText="1"/>
    </xf>
    <xf numFmtId="49" fontId="3" fillId="4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center" vertical="center" wrapText="1"/>
    </xf>
    <xf numFmtId="164" fontId="3" fillId="4" borderId="1" applyAlignment="1" pivotButton="0" quotePrefix="0" xfId="0">
      <alignment horizontal="center" vertical="center" wrapText="1"/>
    </xf>
    <xf numFmtId="165" fontId="3" fillId="4" borderId="1" applyAlignment="1" pivotButton="0" quotePrefix="0" xfId="0">
      <alignment horizontal="right" vertical="center"/>
    </xf>
    <xf numFmtId="1" fontId="3" fillId="3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165" fontId="3" fillId="3" borderId="1" applyAlignment="1" pivotButton="0" quotePrefix="0" xfId="0">
      <alignment horizontal="right" vertical="center"/>
    </xf>
    <xf numFmtId="1" fontId="3" fillId="6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center" vertical="center" wrapText="1"/>
    </xf>
    <xf numFmtId="165" fontId="3" fillId="6" borderId="1" applyAlignment="1" pivotButton="0" quotePrefix="0" xfId="0">
      <alignment horizontal="right" vertical="center"/>
    </xf>
    <xf numFmtId="1" fontId="3" fillId="4" borderId="1" applyAlignment="1" pivotButton="0" quotePrefix="0" xfId="0">
      <alignment horizontal="center" vertical="center" wrapText="1"/>
    </xf>
    <xf numFmtId="165" fontId="3" fillId="4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164" fontId="6" fillId="6" borderId="1" applyAlignment="1" pivotButton="0" quotePrefix="0" xfId="0">
      <alignment horizontal="center" vertical="center" wrapText="1"/>
    </xf>
    <xf numFmtId="165" fontId="6" fillId="6" borderId="1" applyAlignment="1" pivotButton="0" quotePrefix="0" xfId="0">
      <alignment horizontal="right" vertical="center"/>
    </xf>
    <xf numFmtId="166" fontId="6" fillId="3" borderId="1" applyAlignment="1" pivotButton="0" quotePrefix="0" xfId="0">
      <alignment horizontal="right" vertical="center"/>
    </xf>
    <xf numFmtId="164" fontId="2" fillId="0" borderId="0" applyAlignment="1" pivotButton="0" quotePrefix="0" xfId="0">
      <alignment horizontal="center" vertical="center" wrapText="1"/>
    </xf>
    <xf numFmtId="164" fontId="3" fillId="4" borderId="1" applyAlignment="1" pivotButton="0" quotePrefix="0" xfId="0">
      <alignment horizontal="center" vertical="center" wrapText="1"/>
    </xf>
    <xf numFmtId="165" fontId="3" fillId="4" borderId="1" applyAlignment="1" pivotButton="0" quotePrefix="0" xfId="0">
      <alignment horizontal="right" vertical="center"/>
    </xf>
    <xf numFmtId="165" fontId="3" fillId="3" borderId="1" applyAlignment="1" pivotButton="0" quotePrefix="0" xfId="0">
      <alignment horizontal="right" vertical="center"/>
    </xf>
    <xf numFmtId="165" fontId="3" fillId="6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B5472F"/>
        </patternFill>
      </fill>
    </dxf>
    <dxf>
      <font>
        <name val="Calibri"/>
        <b val="1"/>
        <color rgb="00FFFFFF"/>
        <sz val="10"/>
      </font>
      <fill>
        <patternFill patternType="solid">
          <fgColor rgb="00E56A2A"/>
        </patternFill>
      </fill>
    </dxf>
    <dxf>
      <font>
        <name val="Calibri"/>
        <b val="1"/>
        <color rgb="00FFFFFF"/>
        <sz val="10"/>
      </font>
      <fill>
        <patternFill patternType="solid">
          <fgColor rgb="000F7B7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Timing Alerts</a:t>
            </a:r>
          </a:p>
        </rich>
      </tx>
    </title>
    <plotArea>
      <barChart>
        <barDir val="bar"/>
        <grouping val="clustered"/>
        <varyColors val="0"/>
        <ser>
          <idx val="0"/>
          <order val="0"/>
          <tx>
            <strRef>
              <f>'Summary'!E4</f>
            </strRef>
          </tx>
          <spPr>
            <a:solidFill xmlns:a="http://schemas.openxmlformats.org/drawingml/2006/main">
              <a:srgbClr val="0F7B78"/>
            </a:solidFill>
            <a:ln xmlns:a="http://schemas.openxmlformats.org/drawingml/2006/main">
              <a:solidFill>
                <a:srgbClr val="0F7B78"/>
              </a:solidFill>
              <a:prstDash val="solid"/>
            </a:ln>
          </spPr>
          <cat>
            <numRef>
              <f>'Summary'!$D$5:$D$11</f>
            </numRef>
          </cat>
          <val>
            <numRef>
              <f>'Summary'!$E$5:$E$11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Cases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3</row>
      <rowOff>0</rowOff>
    </from>
    <ext cx="3420000" cy="21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3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7" customWidth="1" min="1" max="1"/>
    <col width="18" customWidth="1" min="2" max="2"/>
    <col width="3" customWidth="1" min="3" max="3"/>
    <col width="22" customWidth="1" min="4" max="4"/>
    <col width="12" customWidth="1" min="5" max="5"/>
    <col width="3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 ht="30" customHeight="1">
      <c r="A1" s="1" t="inlineStr">
        <is>
          <t>Insurance Nonrenewal Tracker — Summary</t>
        </is>
      </c>
      <c r="B1" s="29" t="n"/>
      <c r="C1" s="29" t="n"/>
      <c r="D1" s="29" t="n"/>
      <c r="E1" s="29" t="n"/>
      <c r="F1" s="29" t="n"/>
      <c r="G1" s="29" t="n"/>
      <c r="H1" s="29" t="n"/>
      <c r="I1" s="29" t="n"/>
      <c r="J1" s="29" t="n"/>
      <c r="K1" s="29" t="n"/>
      <c r="L1" s="29" t="n"/>
      <c r="M1" s="29" t="n"/>
      <c r="N1" s="30" t="n"/>
    </row>
    <row r="2">
      <c r="A2" s="2" t="inlineStr">
        <is>
          <t>Reporting as of</t>
        </is>
      </c>
      <c r="B2" s="31">
        <f>Assumptions!$B$2</f>
        <v/>
      </c>
      <c r="D2" s="2" t="inlineStr">
        <is>
          <t>Due soon window (days)</t>
        </is>
      </c>
      <c r="E2" s="4">
        <f>Assumptions!$B$3</f>
        <v/>
      </c>
    </row>
    <row r="3"/>
    <row r="4">
      <c r="A4" s="5" t="inlineStr">
        <is>
          <t>Indicator</t>
        </is>
      </c>
      <c r="B4" s="5" t="inlineStr">
        <is>
          <t>Value</t>
        </is>
      </c>
      <c r="D4" s="6" t="inlineStr">
        <is>
          <t>Timing Alert</t>
        </is>
      </c>
      <c r="E4" s="6" t="inlineStr">
        <is>
          <t>Cases</t>
        </is>
      </c>
    </row>
    <row r="5" ht="23" customHeight="1">
      <c r="A5" s="7" t="inlineStr">
        <is>
          <t>Total tracked</t>
        </is>
      </c>
      <c r="B5" s="8">
        <f>COUNTIF(Nonrenewals!$A$5:$A$104,"&lt;&gt;")</f>
        <v/>
      </c>
      <c r="D5" s="7" t="inlineStr">
        <is>
          <t>On track</t>
        </is>
      </c>
      <c r="E5" s="9">
        <f>COUNTIF(Nonrenewals!$R$5:$R$104,"On track")</f>
        <v/>
      </c>
    </row>
    <row r="6" ht="23" customHeight="1">
      <c r="A6" s="10" t="inlineStr">
        <is>
          <t>Open cases</t>
        </is>
      </c>
      <c r="B6" s="11">
        <f>COUNTIFS(Nonrenewals!$A$5:$A$104,"&lt;&gt;",Nonrenewals!$K$5:$K$104,"&lt;&gt;Closed",Nonrenewals!$K$5:$K$104,"&lt;&gt;Withdrawn")</f>
        <v/>
      </c>
      <c r="D6" s="10" t="inlineStr">
        <is>
          <t>Due soon</t>
        </is>
      </c>
      <c r="E6" s="4">
        <f>COUNTIF(Nonrenewals!$R$5:$R$104,"Due soon")</f>
        <v/>
      </c>
    </row>
    <row r="7" ht="23" customHeight="1">
      <c r="A7" s="7" t="inlineStr">
        <is>
          <t>Past due actions</t>
        </is>
      </c>
      <c r="B7" s="8">
        <f>COUNTIF(Nonrenewals!$R$5:$R$104,"Past due")</f>
        <v/>
      </c>
      <c r="D7" s="7" t="inlineStr">
        <is>
          <t>Past due</t>
        </is>
      </c>
      <c r="E7" s="9">
        <f>COUNTIF(Nonrenewals!$R$5:$R$104,"Past due")</f>
        <v/>
      </c>
    </row>
    <row r="8" ht="23" customHeight="1">
      <c r="A8" s="10" t="inlineStr">
        <is>
          <t>Due soon actions</t>
        </is>
      </c>
      <c r="B8" s="11">
        <f>COUNTIF(Nonrenewals!$R$5:$R$104,"Due soon")</f>
        <v/>
      </c>
      <c r="D8" s="10" t="inlineStr">
        <is>
          <t>Expired - review</t>
        </is>
      </c>
      <c r="E8" s="4">
        <f>COUNTIF(Nonrenewals!$R$5:$R$104,"Expired - review")</f>
        <v/>
      </c>
    </row>
    <row r="9" ht="23" customHeight="1">
      <c r="A9" s="7" t="inlineStr">
        <is>
          <t>Expired for review</t>
        </is>
      </c>
      <c r="B9" s="8">
        <f>COUNTIF(Nonrenewals!$R$5:$R$104,"Expired - review")</f>
        <v/>
      </c>
      <c r="D9" s="7" t="inlineStr">
        <is>
          <t>Set action due</t>
        </is>
      </c>
      <c r="E9" s="9">
        <f>COUNTIF(Nonrenewals!$R$5:$R$104,"Set action due")</f>
        <v/>
      </c>
    </row>
    <row r="10" ht="23" customHeight="1">
      <c r="A10" s="10" t="inlineStr">
        <is>
          <t>Human check flags</t>
        </is>
      </c>
      <c r="B10" s="11">
        <f>COUNTIF(Nonrenewals!$R$5:$R$104,"Check*")+COUNTIF(Nonrenewals!$R$5:$R$104,"Set action due")</f>
        <v/>
      </c>
      <c r="D10" s="10" t="inlineStr">
        <is>
          <t>Check needed</t>
        </is>
      </c>
      <c r="E10" s="4">
        <f>COUNTIF(Nonrenewals!$R$5:$R$104,"Check*")</f>
        <v/>
      </c>
    </row>
    <row r="11" ht="23" customHeight="1">
      <c r="A11" s="7" t="inlineStr">
        <is>
          <t>Replacement placed</t>
        </is>
      </c>
      <c r="B11" s="8">
        <f>COUNTIF(Nonrenewals!$N$5:$N$104,"Placed")</f>
        <v/>
      </c>
      <c r="D11" s="7" t="inlineStr">
        <is>
          <t>Closed</t>
        </is>
      </c>
      <c r="E11" s="9">
        <f>COUNTIF(Nonrenewals!$R$5:$R$104,"Closed")</f>
        <v/>
      </c>
    </row>
    <row r="12" ht="23" customHeight="1">
      <c r="A12" s="10" t="inlineStr">
        <is>
          <t>Open expiring premium</t>
        </is>
      </c>
      <c r="B12" s="32">
        <f>SUMIFS(Nonrenewals!$I$5:$I$104,Nonrenewals!$A$5:$A$104,"&lt;&gt;",Nonrenewals!$K$5:$K$104,"&lt;&gt;Closed",Nonrenewals!$K$5:$K$104,"&lt;&gt;Withdrawn")</f>
        <v/>
      </c>
    </row>
    <row r="13" ht="23" customHeight="1">
      <c r="A13" s="7" t="inlineStr">
        <is>
          <t>Quote or placed share</t>
        </is>
      </c>
      <c r="B13" s="33">
        <f>IFERROR((COUNTIF(Nonrenewals!$N$5:$N$104,"Quote Received")+COUNTIF(Nonrenewals!$N$5:$N$104,"Placed"))/COUNTIF(Nonrenewals!$A$5:$A$104,"&lt;&gt;"),"")</f>
        <v/>
      </c>
    </row>
  </sheetData>
  <mergeCells count="1">
    <mergeCell ref="A1:N1"/>
  </mergeCell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Z104"/>
  <sheetViews>
    <sheetView showGridLines="0" zoomScale="7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33" customWidth="1" min="2" max="2"/>
    <col width="19" customWidth="1" min="3" max="3"/>
    <col width="21" customWidth="1" min="4" max="4"/>
    <col width="19" customWidth="1" min="5" max="5"/>
    <col width="16" customWidth="1" min="6" max="6"/>
    <col width="16" customWidth="1" min="7" max="7"/>
    <col width="36" customWidth="1" min="8" max="8"/>
    <col width="18" customWidth="1" min="9" max="9"/>
    <col width="25" customWidth="1" min="10" max="10"/>
    <col width="20" customWidth="1" min="11" max="11"/>
    <col width="36" customWidth="1" min="12" max="12"/>
    <col width="15" customWidth="1" min="13" max="13"/>
    <col width="21" customWidth="1" min="14" max="14"/>
    <col width="23" customWidth="1" min="15" max="15"/>
    <col width="20" customWidth="1" min="16" max="16"/>
    <col width="18" customWidth="1" min="17" max="17"/>
    <col width="24" customWidth="1" min="18" max="18"/>
    <col width="18" customWidth="1" min="19" max="19"/>
    <col hidden="1" width="13" customWidth="1" min="21" max="21"/>
    <col hidden="1" width="13" customWidth="1" min="22" max="22"/>
    <col hidden="1" width="13" customWidth="1" min="23" max="23"/>
    <col hidden="1" width="13" customWidth="1" min="24" max="24"/>
    <col hidden="1" width="13" customWidth="1" min="25" max="25"/>
    <col hidden="1" width="13" customWidth="1" min="26" max="26"/>
  </cols>
  <sheetData>
    <row r="1" ht="30" customHeight="1">
      <c r="A1" s="1" t="inlineStr">
        <is>
          <t>Insurance Nonrenewal Tracker</t>
        </is>
      </c>
      <c r="B1" s="29" t="n"/>
      <c r="C1" s="29" t="n"/>
      <c r="D1" s="29" t="n"/>
      <c r="E1" s="29" t="n"/>
      <c r="F1" s="29" t="n"/>
      <c r="G1" s="29" t="n"/>
      <c r="H1" s="29" t="n"/>
      <c r="I1" s="29" t="n"/>
      <c r="J1" s="29" t="n"/>
      <c r="K1" s="29" t="n"/>
      <c r="L1" s="29" t="n"/>
      <c r="M1" s="29" t="n"/>
      <c r="N1" s="29" t="n"/>
      <c r="O1" s="29" t="n"/>
      <c r="P1" s="29" t="n"/>
      <c r="Q1" s="29" t="n"/>
      <c r="R1" s="29" t="n"/>
      <c r="S1" s="30" t="n"/>
    </row>
    <row r="2" ht="26" customHeight="1">
      <c r="A2" s="14" t="inlineStr">
        <is>
          <t>Editable fields are shaded yellow.</t>
        </is>
      </c>
      <c r="H2" s="14" t="inlineStr">
        <is>
          <t>Alerts prompt agency review and do not verify outside status.</t>
        </is>
      </c>
      <c r="Q2" s="14" t="inlineStr">
        <is>
          <t>Reporting as of</t>
        </is>
      </c>
      <c r="R2" s="34">
        <f>Assumptions!$B$2</f>
        <v/>
      </c>
    </row>
    <row r="3"/>
    <row r="4" ht="34" customHeight="1">
      <c r="A4" s="5" t="inlineStr">
        <is>
          <t>Case ID</t>
        </is>
      </c>
      <c r="B4" s="5" t="inlineStr">
        <is>
          <t>Client / Account</t>
        </is>
      </c>
      <c r="C4" s="5" t="inlineStr">
        <is>
          <t>Policy Ref</t>
        </is>
      </c>
      <c r="D4" s="5" t="inlineStr">
        <is>
          <t>Policy Line</t>
        </is>
      </c>
      <c r="E4" s="5" t="inlineStr">
        <is>
          <t>Nonrenewal By</t>
        </is>
      </c>
      <c r="F4" s="5" t="inlineStr">
        <is>
          <t>Notice Received</t>
        </is>
      </c>
      <c r="G4" s="5" t="inlineStr">
        <is>
          <t>Expiration Date</t>
        </is>
      </c>
      <c r="H4" s="5" t="inlineStr">
        <is>
          <t>Stated Reason / Notes</t>
        </is>
      </c>
      <c r="I4" s="5" t="inlineStr">
        <is>
          <t>Expiring Premium</t>
        </is>
      </c>
      <c r="J4" s="5" t="inlineStr">
        <is>
          <t>Owner</t>
        </is>
      </c>
      <c r="K4" s="5" t="inlineStr">
        <is>
          <t>Action Status</t>
        </is>
      </c>
      <c r="L4" s="5" t="inlineStr">
        <is>
          <t>Next Action</t>
        </is>
      </c>
      <c r="M4" s="5" t="inlineStr">
        <is>
          <t>Action Due</t>
        </is>
      </c>
      <c r="N4" s="5" t="inlineStr">
        <is>
          <t>Replacement Status</t>
        </is>
      </c>
      <c r="O4" s="5" t="inlineStr">
        <is>
          <t>Replacement Policy Ref</t>
        </is>
      </c>
      <c r="P4" s="5" t="inlineStr">
        <is>
          <t>Replacement Premium</t>
        </is>
      </c>
      <c r="Q4" s="5" t="inlineStr">
        <is>
          <t>Days to Expiration</t>
        </is>
      </c>
      <c r="R4" s="5" t="inlineStr">
        <is>
          <t>Timing Alert</t>
        </is>
      </c>
      <c r="S4" s="5" t="inlineStr">
        <is>
          <t>Premium Change</t>
        </is>
      </c>
    </row>
    <row r="5" ht="31" customHeight="1">
      <c r="A5" s="16" t="inlineStr">
        <is>
          <t>NR-26-001</t>
        </is>
      </c>
      <c r="B5" s="17" t="inlineStr">
        <is>
          <t>Fictional Juniper Hollow Bakery LLC</t>
        </is>
      </c>
      <c r="C5" s="16" t="inlineStr">
        <is>
          <t>FIC-BOP-26101</t>
        </is>
      </c>
      <c r="D5" s="17" t="inlineStr">
        <is>
          <t>Small Commercial</t>
        </is>
      </c>
      <c r="E5" s="18" t="inlineStr">
        <is>
          <t>Carrier</t>
        </is>
      </c>
      <c r="F5" s="35" t="n">
        <v>46236</v>
      </c>
      <c r="G5" s="35" t="n">
        <v>46296</v>
      </c>
      <c r="H5" s="17" t="inlineStr">
        <is>
          <t>Carrier notice cites a portfolio change</t>
        </is>
      </c>
      <c r="I5" s="36" t="n">
        <v>4860</v>
      </c>
      <c r="J5" s="18" t="inlineStr">
        <is>
          <t>Fictional Avery North</t>
        </is>
      </c>
      <c r="K5" s="18" t="inlineStr">
        <is>
          <t>Marketing</t>
        </is>
      </c>
      <c r="L5" s="17" t="inlineStr">
        <is>
          <t>Review available replacement indications</t>
        </is>
      </c>
      <c r="M5" s="35" t="n">
        <v>46275</v>
      </c>
      <c r="N5" s="18" t="inlineStr">
        <is>
          <t>Quote Received</t>
        </is>
      </c>
      <c r="O5" s="16" t="n"/>
      <c r="P5" s="36" t="n">
        <v>5215</v>
      </c>
      <c r="Q5" s="21">
        <f>IF(OR($A5="",$G5=""),"",IFERROR($G5-Assumptions!$B$2,""))</f>
        <v/>
      </c>
      <c r="R5" s="22">
        <f>IF($A5="","",IF($G5="","Check expiration date",IF(AND($F5&lt;&gt;"",$G5&lt;$F5),"Check date order",IF(OR($K5="Closed",$K5="Withdrawn"),"Closed",IF(AND($N5="Placed",$O5=""),"Check replacement ref",IF($G5&lt;Assumptions!$B$2,"Expired - review",IF($M5="","Set action due",IF($M5&lt;Assumptions!$B$2,"Past due",IF($M5&lt;=Assumptions!$B$2+Assumptions!$B$3,"Due soon","On track")))))))))</f>
        <v/>
      </c>
      <c r="S5" s="37">
        <f>IF(OR($A5="",$I5="",$P5=""),"",IFERROR($P5-$I5,""))</f>
        <v/>
      </c>
      <c r="U5">
        <f>Assumptions!$A$9</f>
        <v/>
      </c>
      <c r="V5">
        <f>Assumptions!$B$9</f>
        <v/>
      </c>
      <c r="W5">
        <f>Assumptions!$C$9</f>
        <v/>
      </c>
      <c r="X5">
        <f>Assumptions!$D$9</f>
        <v/>
      </c>
      <c r="Y5">
        <f>Assumptions!$E$9</f>
        <v/>
      </c>
      <c r="Z5">
        <f>Assumptions!$B$4</f>
        <v/>
      </c>
    </row>
    <row r="6" ht="31" customHeight="1">
      <c r="A6" s="16" t="inlineStr">
        <is>
          <t>NR-26-002</t>
        </is>
      </c>
      <c r="B6" s="17" t="inlineStr">
        <is>
          <t>Fictional Rowan Example</t>
        </is>
      </c>
      <c r="C6" s="16" t="inlineStr">
        <is>
          <t>FIC-PA-26102</t>
        </is>
      </c>
      <c r="D6" s="17" t="inlineStr">
        <is>
          <t>Personal Auto</t>
        </is>
      </c>
      <c r="E6" s="18" t="inlineStr">
        <is>
          <t>Client</t>
        </is>
      </c>
      <c r="F6" s="35" t="n">
        <v>46261</v>
      </c>
      <c r="G6" s="35" t="n">
        <v>46321</v>
      </c>
      <c r="H6" s="17" t="inlineStr">
        <is>
          <t>Client requested a nonrenewal review</t>
        </is>
      </c>
      <c r="I6" s="36" t="n">
        <v>1785</v>
      </c>
      <c r="J6" s="18" t="inlineStr">
        <is>
          <t>Fictional Jordan Vale</t>
        </is>
      </c>
      <c r="K6" s="18" t="inlineStr">
        <is>
          <t>Reviewing</t>
        </is>
      </c>
      <c r="L6" s="17" t="inlineStr">
        <is>
          <t>Confirm requested effective date</t>
        </is>
      </c>
      <c r="M6" s="35" t="n">
        <v>46281</v>
      </c>
      <c r="N6" s="18" t="inlineStr">
        <is>
          <t>Not Started</t>
        </is>
      </c>
      <c r="O6" s="16" t="n"/>
      <c r="P6" s="36" t="n"/>
      <c r="Q6" s="24">
        <f>IF(OR($A6="",$G6=""),"",IFERROR($G6-Assumptions!$B$2,""))</f>
        <v/>
      </c>
      <c r="R6" s="25">
        <f>IF($A6="","",IF($G6="","Check expiration date",IF(AND($F6&lt;&gt;"",$G6&lt;$F6),"Check date order",IF(OR($K6="Closed",$K6="Withdrawn"),"Closed",IF(AND($N6="Placed",$O6=""),"Check replacement ref",IF($G6&lt;Assumptions!$B$2,"Expired - review",IF($M6="","Set action due",IF($M6&lt;Assumptions!$B$2,"Past due",IF($M6&lt;=Assumptions!$B$2+Assumptions!$B$3,"Due soon","On track")))))))))</f>
        <v/>
      </c>
      <c r="S6" s="38">
        <f>IF(OR($A6="",$I6="",$P6=""),"",IFERROR($P6-$I6,""))</f>
        <v/>
      </c>
      <c r="U6">
        <f>Assumptions!$A$10</f>
        <v/>
      </c>
      <c r="V6">
        <f>Assumptions!$B$10</f>
        <v/>
      </c>
      <c r="W6">
        <f>Assumptions!$C$10</f>
        <v/>
      </c>
      <c r="X6">
        <f>Assumptions!$D$10</f>
        <v/>
      </c>
      <c r="Y6">
        <f>Assumptions!$E$10</f>
        <v/>
      </c>
      <c r="Z6">
        <f>Assumptions!$B$5</f>
        <v/>
      </c>
    </row>
    <row r="7" ht="31" customHeight="1">
      <c r="A7" s="16" t="inlineStr">
        <is>
          <t>NR-26-003</t>
        </is>
      </c>
      <c r="B7" s="17" t="inlineStr">
        <is>
          <t>Fictional Copper Kite Studio LLC</t>
        </is>
      </c>
      <c r="C7" s="16" t="inlineStr">
        <is>
          <t>FIC-GL-26103</t>
        </is>
      </c>
      <c r="D7" s="17" t="inlineStr">
        <is>
          <t>General Liability</t>
        </is>
      </c>
      <c r="E7" s="18" t="inlineStr">
        <is>
          <t>Carrier</t>
        </is>
      </c>
      <c r="F7" s="35" t="n">
        <v>46216</v>
      </c>
      <c r="G7" s="35" t="n">
        <v>46271</v>
      </c>
      <c r="H7" s="17" t="inlineStr">
        <is>
          <t>Carrier notice cites underwriting appetite</t>
        </is>
      </c>
      <c r="I7" s="36" t="n">
        <v>2360</v>
      </c>
      <c r="J7" s="18" t="inlineStr">
        <is>
          <t>Fictional Morgan Reed</t>
        </is>
      </c>
      <c r="K7" s="18" t="inlineStr">
        <is>
          <t>Awaiting Client</t>
        </is>
      </c>
      <c r="L7" s="17" t="inlineStr">
        <is>
          <t>Document client response</t>
        </is>
      </c>
      <c r="M7" s="35" t="n">
        <v>46266</v>
      </c>
      <c r="N7" s="18" t="inlineStr">
        <is>
          <t>Quote Received</t>
        </is>
      </c>
      <c r="O7" s="16" t="n"/>
      <c r="P7" s="36" t="n">
        <v>2495</v>
      </c>
      <c r="Q7" s="21">
        <f>IF(OR($A7="",$G7=""),"",IFERROR($G7-Assumptions!$B$2,""))</f>
        <v/>
      </c>
      <c r="R7" s="22">
        <f>IF($A7="","",IF($G7="","Check expiration date",IF(AND($F7&lt;&gt;"",$G7&lt;$F7),"Check date order",IF(OR($K7="Closed",$K7="Withdrawn"),"Closed",IF(AND($N7="Placed",$O7=""),"Check replacement ref",IF($G7&lt;Assumptions!$B$2,"Expired - review",IF($M7="","Set action due",IF($M7&lt;Assumptions!$B$2,"Past due",IF($M7&lt;=Assumptions!$B$2+Assumptions!$B$3,"Due soon","On track")))))))))</f>
        <v/>
      </c>
      <c r="S7" s="37">
        <f>IF(OR($A7="",$I7="",$P7=""),"",IFERROR($P7-$I7,""))</f>
        <v/>
      </c>
      <c r="U7">
        <f>Assumptions!$A$11</f>
        <v/>
      </c>
      <c r="V7">
        <f>Assumptions!$B$11</f>
        <v/>
      </c>
      <c r="W7">
        <f>Assumptions!$C$11</f>
        <v/>
      </c>
      <c r="X7">
        <f>Assumptions!$D$11</f>
        <v/>
      </c>
      <c r="Y7">
        <f>Assumptions!$E$11</f>
        <v/>
      </c>
      <c r="Z7">
        <f>Assumptions!$B$6</f>
        <v/>
      </c>
    </row>
    <row r="8" ht="31" customHeight="1">
      <c r="A8" s="16" t="inlineStr">
        <is>
          <t>NR-26-004</t>
        </is>
      </c>
      <c r="B8" s="17" t="inlineStr">
        <is>
          <t>Fictional Blue Acorn Rentals LLC</t>
        </is>
      </c>
      <c r="C8" s="16" t="inlineStr">
        <is>
          <t>FIC-DF-26104</t>
        </is>
      </c>
      <c r="D8" s="17" t="inlineStr">
        <is>
          <t>Dwelling Fire</t>
        </is>
      </c>
      <c r="E8" s="18" t="inlineStr">
        <is>
          <t>Carrier Program</t>
        </is>
      </c>
      <c r="F8" s="35" t="n">
        <v>46256</v>
      </c>
      <c r="G8" s="35" t="n">
        <v>46366</v>
      </c>
      <c r="H8" s="17" t="inlineStr">
        <is>
          <t>Carrier notice cites a product withdrawal</t>
        </is>
      </c>
      <c r="I8" s="36" t="n">
        <v>7240</v>
      </c>
      <c r="J8" s="18" t="inlineStr">
        <is>
          <t>Fictional Casey Harbor</t>
        </is>
      </c>
      <c r="K8" s="18" t="inlineStr">
        <is>
          <t>Marketing</t>
        </is>
      </c>
      <c r="L8" s="17" t="inlineStr">
        <is>
          <t>Request administrative quote updates</t>
        </is>
      </c>
      <c r="M8" s="35" t="n">
        <v>46306</v>
      </c>
      <c r="N8" s="18" t="inlineStr">
        <is>
          <t>Marketing</t>
        </is>
      </c>
      <c r="O8" s="16" t="n"/>
      <c r="P8" s="36" t="n"/>
      <c r="Q8" s="24">
        <f>IF(OR($A8="",$G8=""),"",IFERROR($G8-Assumptions!$B$2,""))</f>
        <v/>
      </c>
      <c r="R8" s="25">
        <f>IF($A8="","",IF($G8="","Check expiration date",IF(AND($F8&lt;&gt;"",$G8&lt;$F8),"Check date order",IF(OR($K8="Closed",$K8="Withdrawn"),"Closed",IF(AND($N8="Placed",$O8=""),"Check replacement ref",IF($G8&lt;Assumptions!$B$2,"Expired - review",IF($M8="","Set action due",IF($M8&lt;Assumptions!$B$2,"Past due",IF($M8&lt;=Assumptions!$B$2+Assumptions!$B$3,"Due soon","On track")))))))))</f>
        <v/>
      </c>
      <c r="S8" s="38">
        <f>IF(OR($A8="",$I8="",$P8=""),"",IFERROR($P8-$I8,""))</f>
        <v/>
      </c>
      <c r="U8">
        <f>Assumptions!$A$12</f>
        <v/>
      </c>
      <c r="V8">
        <f>Assumptions!$B$12</f>
        <v/>
      </c>
      <c r="W8">
        <f>Assumptions!$C$12</f>
        <v/>
      </c>
      <c r="X8">
        <f>Assumptions!$D$12</f>
        <v/>
      </c>
      <c r="Y8">
        <f>Assumptions!$E$12</f>
        <v/>
      </c>
    </row>
    <row r="9" ht="31" customHeight="1">
      <c r="A9" s="16" t="inlineStr">
        <is>
          <t>NR-26-005</t>
        </is>
      </c>
      <c r="B9" s="17" t="inlineStr">
        <is>
          <t>Fictional Marigold Trail Cafe LLC</t>
        </is>
      </c>
      <c r="C9" s="16" t="inlineStr">
        <is>
          <t>FIC-BOP-26105</t>
        </is>
      </c>
      <c r="D9" s="17" t="inlineStr">
        <is>
          <t>Small Commercial</t>
        </is>
      </c>
      <c r="E9" s="18" t="inlineStr">
        <is>
          <t>Client Request</t>
        </is>
      </c>
      <c r="F9" s="35" t="n">
        <v>46241</v>
      </c>
      <c r="G9" s="35" t="n">
        <v>46286</v>
      </c>
      <c r="H9" s="17" t="inlineStr">
        <is>
          <t>Client requested policy replacement at expiration</t>
        </is>
      </c>
      <c r="I9" s="36" t="n">
        <v>6125</v>
      </c>
      <c r="J9" s="18" t="inlineStr">
        <is>
          <t>Fictional Taylor Pine</t>
        </is>
      </c>
      <c r="K9" s="18" t="inlineStr">
        <is>
          <t>Closed</t>
        </is>
      </c>
      <c r="L9" s="17" t="n"/>
      <c r="M9" s="35" t="n"/>
      <c r="N9" s="18" t="inlineStr">
        <is>
          <t>Placed</t>
        </is>
      </c>
      <c r="O9" s="16" t="inlineStr">
        <is>
          <t>FIC-REP-26205</t>
        </is>
      </c>
      <c r="P9" s="36" t="n">
        <v>6380</v>
      </c>
      <c r="Q9" s="21">
        <f>IF(OR($A9="",$G9=""),"",IFERROR($G9-Assumptions!$B$2,""))</f>
        <v/>
      </c>
      <c r="R9" s="22">
        <f>IF($A9="","",IF($G9="","Check expiration date",IF(AND($F9&lt;&gt;"",$G9&lt;$F9),"Check date order",IF(OR($K9="Closed",$K9="Withdrawn"),"Closed",IF(AND($N9="Placed",$O9=""),"Check replacement ref",IF($G9&lt;Assumptions!$B$2,"Expired - review",IF($M9="","Set action due",IF($M9&lt;Assumptions!$B$2,"Past due",IF($M9&lt;=Assumptions!$B$2+Assumptions!$B$3,"Due soon","On track")))))))))</f>
        <v/>
      </c>
      <c r="S9" s="37">
        <f>IF(OR($A9="",$I9="",$P9=""),"",IFERROR($P9-$I9,""))</f>
        <v/>
      </c>
      <c r="U9">
        <f>Assumptions!$A$13</f>
        <v/>
      </c>
      <c r="V9">
        <f>Assumptions!$B$13</f>
        <v/>
      </c>
      <c r="W9">
        <f>Assumptions!$C$13</f>
        <v/>
      </c>
      <c r="X9">
        <f>Assumptions!$D$13</f>
        <v/>
      </c>
      <c r="Y9">
        <f>Assumptions!$E$13</f>
        <v/>
      </c>
    </row>
    <row r="10" ht="31" customHeight="1">
      <c r="A10" s="16" t="inlineStr">
        <is>
          <t>NR-26-006</t>
        </is>
      </c>
      <c r="B10" s="17" t="inlineStr">
        <is>
          <t>Fictional Ellis Sample</t>
        </is>
      </c>
      <c r="C10" s="16" t="inlineStr">
        <is>
          <t>FIC-HO-26106</t>
        </is>
      </c>
      <c r="D10" s="17" t="inlineStr">
        <is>
          <t>Homeowners</t>
        </is>
      </c>
      <c r="E10" s="18" t="inlineStr">
        <is>
          <t>Carrier</t>
        </is>
      </c>
      <c r="F10" s="35" t="n">
        <v>46266</v>
      </c>
      <c r="G10" s="35" t="n">
        <v>46336</v>
      </c>
      <c r="H10" s="17" t="inlineStr">
        <is>
          <t>Carrier notice cites a loss history review</t>
        </is>
      </c>
      <c r="I10" s="36" t="n">
        <v>2140</v>
      </c>
      <c r="J10" s="18" t="inlineStr">
        <is>
          <t>Fictional Riley Coast</t>
        </is>
      </c>
      <c r="K10" s="18" t="inlineStr">
        <is>
          <t>Awaiting Carrier</t>
        </is>
      </c>
      <c r="L10" s="17" t="inlineStr">
        <is>
          <t>Follow up on requested quote details</t>
        </is>
      </c>
      <c r="M10" s="35" t="n">
        <v>46307</v>
      </c>
      <c r="N10" s="18" t="inlineStr">
        <is>
          <t>Marketing</t>
        </is>
      </c>
      <c r="O10" s="16" t="n"/>
      <c r="P10" s="36" t="n"/>
      <c r="Q10" s="24">
        <f>IF(OR($A10="",$G10=""),"",IFERROR($G10-Assumptions!$B$2,""))</f>
        <v/>
      </c>
      <c r="R10" s="25">
        <f>IF($A10="","",IF($G10="","Check expiration date",IF(AND($F10&lt;&gt;"",$G10&lt;$F10),"Check date order",IF(OR($K10="Closed",$K10="Withdrawn"),"Closed",IF(AND($N10="Placed",$O10=""),"Check replacement ref",IF($G10&lt;Assumptions!$B$2,"Expired - review",IF($M10="","Set action due",IF($M10&lt;Assumptions!$B$2,"Past due",IF($M10&lt;=Assumptions!$B$2+Assumptions!$B$3,"Due soon","On track")))))))))</f>
        <v/>
      </c>
      <c r="S10" s="38">
        <f>IF(OR($A10="",$I10="",$P10=""),"",IFERROR($P10-$I10,""))</f>
        <v/>
      </c>
      <c r="U10">
        <f>Assumptions!$A$14</f>
        <v/>
      </c>
      <c r="V10">
        <f>Assumptions!$B$14</f>
        <v/>
      </c>
      <c r="W10">
        <f>Assumptions!$C$14</f>
        <v/>
      </c>
      <c r="X10">
        <f>Assumptions!$D$14</f>
        <v/>
      </c>
      <c r="Y10">
        <f>Assumptions!$E$14</f>
        <v/>
      </c>
    </row>
    <row r="11" ht="31" customHeight="1">
      <c r="A11" s="16" t="inlineStr">
        <is>
          <t>NR-26-007</t>
        </is>
      </c>
      <c r="B11" s="17" t="inlineStr">
        <is>
          <t>Fictional Paper Lantern Goods LLC</t>
        </is>
      </c>
      <c r="C11" s="16" t="inlineStr">
        <is>
          <t>FIC-WC-26107</t>
        </is>
      </c>
      <c r="D11" s="17" t="inlineStr">
        <is>
          <t>Workers Compensation</t>
        </is>
      </c>
      <c r="E11" s="18" t="inlineStr">
        <is>
          <t>Unconfirmed</t>
        </is>
      </c>
      <c r="F11" s="35" t="n">
        <v>46271</v>
      </c>
      <c r="G11" s="35" t="n">
        <v>46396</v>
      </c>
      <c r="H11" s="17" t="inlineStr">
        <is>
          <t>Notice reason is pending agency review</t>
        </is>
      </c>
      <c r="I11" s="36" t="n">
        <v>9850</v>
      </c>
      <c r="J11" s="18" t="inlineStr">
        <is>
          <t>Fictional Jamie Brook</t>
        </is>
      </c>
      <c r="K11" s="18" t="inlineStr">
        <is>
          <t>New</t>
        </is>
      </c>
      <c r="L11" s="17" t="inlineStr">
        <is>
          <t>Assign initial record review</t>
        </is>
      </c>
      <c r="M11" s="35" t="n"/>
      <c r="N11" s="18" t="inlineStr">
        <is>
          <t>Not Started</t>
        </is>
      </c>
      <c r="O11" s="16" t="n"/>
      <c r="P11" s="36" t="n"/>
      <c r="Q11" s="21">
        <f>IF(OR($A11="",$G11=""),"",IFERROR($G11-Assumptions!$B$2,""))</f>
        <v/>
      </c>
      <c r="R11" s="22">
        <f>IF($A11="","",IF($G11="","Check expiration date",IF(AND($F11&lt;&gt;"",$G11&lt;$F11),"Check date order",IF(OR($K11="Closed",$K11="Withdrawn"),"Closed",IF(AND($N11="Placed",$O11=""),"Check replacement ref",IF($G11&lt;Assumptions!$B$2,"Expired - review",IF($M11="","Set action due",IF($M11&lt;Assumptions!$B$2,"Past due",IF($M11&lt;=Assumptions!$B$2+Assumptions!$B$3,"Due soon","On track")))))))))</f>
        <v/>
      </c>
      <c r="S11" s="37">
        <f>IF(OR($A11="",$I11="",$P11=""),"",IFERROR($P11-$I11,""))</f>
        <v/>
      </c>
      <c r="U11">
        <f>Assumptions!$A$15</f>
        <v/>
      </c>
      <c r="V11">
        <f>Assumptions!$B$15</f>
        <v/>
      </c>
      <c r="W11">
        <f>Assumptions!$C$15</f>
        <v/>
      </c>
      <c r="X11">
        <f>Assumptions!$D$15</f>
        <v/>
      </c>
      <c r="Y11">
        <f>Assumptions!$E$15</f>
        <v/>
      </c>
    </row>
    <row r="12" ht="31" customHeight="1">
      <c r="A12" s="16" t="inlineStr">
        <is>
          <t>NR-26-008</t>
        </is>
      </c>
      <c r="B12" s="17" t="inlineStr">
        <is>
          <t>Fictional Cedar Moon Services LLC</t>
        </is>
      </c>
      <c r="C12" s="16" t="inlineStr">
        <is>
          <t>FIC-UMB-26108</t>
        </is>
      </c>
      <c r="D12" s="17" t="inlineStr">
        <is>
          <t>Umbrella</t>
        </is>
      </c>
      <c r="E12" s="18" t="inlineStr">
        <is>
          <t>Carrier</t>
        </is>
      </c>
      <c r="F12" s="35" t="n">
        <v>46226</v>
      </c>
      <c r="G12" s="35" t="n">
        <v>46278</v>
      </c>
      <c r="H12" s="17" t="inlineStr">
        <is>
          <t>Carrier notice cites a property condition review</t>
        </is>
      </c>
      <c r="I12" s="36" t="n">
        <v>1325</v>
      </c>
      <c r="J12" s="18" t="inlineStr">
        <is>
          <t>Fictional Avery North</t>
        </is>
      </c>
      <c r="K12" s="18" t="inlineStr">
        <is>
          <t>Awaiting Client</t>
        </is>
      </c>
      <c r="L12" s="17" t="inlineStr">
        <is>
          <t>Record client decision</t>
        </is>
      </c>
      <c r="M12" s="35" t="n">
        <v>46276</v>
      </c>
      <c r="N12" s="18" t="inlineStr">
        <is>
          <t>Client Reviewing</t>
        </is>
      </c>
      <c r="O12" s="16" t="n"/>
      <c r="P12" s="36" t="n">
        <v>1490</v>
      </c>
      <c r="Q12" s="24">
        <f>IF(OR($A12="",$G12=""),"",IFERROR($G12-Assumptions!$B$2,""))</f>
        <v/>
      </c>
      <c r="R12" s="25">
        <f>IF($A12="","",IF($G12="","Check expiration date",IF(AND($F12&lt;&gt;"",$G12&lt;$F12),"Check date order",IF(OR($K12="Closed",$K12="Withdrawn"),"Closed",IF(AND($N12="Placed",$O12=""),"Check replacement ref",IF($G12&lt;Assumptions!$B$2,"Expired - review",IF($M12="","Set action due",IF($M12&lt;Assumptions!$B$2,"Past due",IF($M12&lt;=Assumptions!$B$2+Assumptions!$B$3,"Due soon","On track")))))))))</f>
        <v/>
      </c>
      <c r="S12" s="38">
        <f>IF(OR($A12="",$I12="",$P12=""),"",IFERROR($P12-$I12,""))</f>
        <v/>
      </c>
    </row>
    <row r="13" ht="31" customHeight="1">
      <c r="A13" s="16" t="inlineStr">
        <is>
          <t>NR-26-009</t>
        </is>
      </c>
      <c r="B13" s="17" t="inlineStr">
        <is>
          <t>Fictional Quinn Placeholder</t>
        </is>
      </c>
      <c r="C13" s="16" t="inlineStr">
        <is>
          <t>FIC-PA-26109</t>
        </is>
      </c>
      <c r="D13" s="17" t="inlineStr">
        <is>
          <t>Personal Auto</t>
        </is>
      </c>
      <c r="E13" s="18" t="inlineStr">
        <is>
          <t>Client</t>
        </is>
      </c>
      <c r="F13" s="35" t="n">
        <v>46262</v>
      </c>
      <c r="G13" s="35" t="n">
        <v>46311</v>
      </c>
      <c r="H13" s="17" t="inlineStr">
        <is>
          <t>Client withdrew the nonrenewal request</t>
        </is>
      </c>
      <c r="I13" s="36" t="n">
        <v>1650</v>
      </c>
      <c r="J13" s="18" t="inlineStr">
        <is>
          <t>Fictional Jordan Vale</t>
        </is>
      </c>
      <c r="K13" s="18" t="inlineStr">
        <is>
          <t>Withdrawn</t>
        </is>
      </c>
      <c r="L13" s="17" t="n"/>
      <c r="M13" s="35" t="n"/>
      <c r="N13" s="18" t="inlineStr">
        <is>
          <t>Not Needed</t>
        </is>
      </c>
      <c r="O13" s="16" t="n"/>
      <c r="P13" s="36" t="n"/>
      <c r="Q13" s="21">
        <f>IF(OR($A13="",$G13=""),"",IFERROR($G13-Assumptions!$B$2,""))</f>
        <v/>
      </c>
      <c r="R13" s="22">
        <f>IF($A13="","",IF($G13="","Check expiration date",IF(AND($F13&lt;&gt;"",$G13&lt;$F13),"Check date order",IF(OR($K13="Closed",$K13="Withdrawn"),"Closed",IF(AND($N13="Placed",$O13=""),"Check replacement ref",IF($G13&lt;Assumptions!$B$2,"Expired - review",IF($M13="","Set action due",IF($M13&lt;Assumptions!$B$2,"Past due",IF($M13&lt;=Assumptions!$B$2+Assumptions!$B$3,"Due soon","On track")))))))))</f>
        <v/>
      </c>
      <c r="S13" s="37">
        <f>IF(OR($A13="",$I13="",$P13=""),"",IFERROR($P13-$I13,""))</f>
        <v/>
      </c>
    </row>
    <row r="14" ht="31" customHeight="1">
      <c r="A14" s="16" t="inlineStr">
        <is>
          <t>NR-26-010</t>
        </is>
      </c>
      <c r="B14" s="17" t="inlineStr">
        <is>
          <t>Fictional Red Finch Repair LLC</t>
        </is>
      </c>
      <c r="C14" s="16" t="inlineStr">
        <is>
          <t>FIC-GL-26110</t>
        </is>
      </c>
      <c r="D14" s="17" t="inlineStr">
        <is>
          <t>General Liability</t>
        </is>
      </c>
      <c r="E14" s="18" t="inlineStr">
        <is>
          <t>Carrier</t>
        </is>
      </c>
      <c r="F14" s="35" t="n">
        <v>46269</v>
      </c>
      <c r="G14" s="35" t="n">
        <v>46456</v>
      </c>
      <c r="H14" s="17" t="inlineStr">
        <is>
          <t>Carrier notice cites a territorial strategy</t>
        </is>
      </c>
      <c r="I14" s="36" t="n">
        <v>5485</v>
      </c>
      <c r="J14" s="18" t="inlineStr">
        <is>
          <t>Fictional Morgan Reed</t>
        </is>
      </c>
      <c r="K14" s="18" t="inlineStr">
        <is>
          <t>Marketing</t>
        </is>
      </c>
      <c r="L14" s="17" t="inlineStr">
        <is>
          <t>Compare received administrative quote terms</t>
        </is>
      </c>
      <c r="M14" s="35" t="n">
        <v>46346</v>
      </c>
      <c r="N14" s="18" t="inlineStr">
        <is>
          <t>Quote Received</t>
        </is>
      </c>
      <c r="O14" s="16" t="n"/>
      <c r="P14" s="36" t="n">
        <v>5690</v>
      </c>
      <c r="Q14" s="24">
        <f>IF(OR($A14="",$G14=""),"",IFERROR($G14-Assumptions!$B$2,""))</f>
        <v/>
      </c>
      <c r="R14" s="25">
        <f>IF($A14="","",IF($G14="","Check expiration date",IF(AND($F14&lt;&gt;"",$G14&lt;$F14),"Check date order",IF(OR($K14="Closed",$K14="Withdrawn"),"Closed",IF(AND($N14="Placed",$O14=""),"Check replacement ref",IF($G14&lt;Assumptions!$B$2,"Expired - review",IF($M14="","Set action due",IF($M14&lt;Assumptions!$B$2,"Past due",IF($M14&lt;=Assumptions!$B$2+Assumptions!$B$3,"Due soon","On track")))))))))</f>
        <v/>
      </c>
      <c r="S14" s="38">
        <f>IF(OR($A14="",$I14="",$P14=""),"",IFERROR($P14-$I14,""))</f>
        <v/>
      </c>
    </row>
    <row r="15" ht="24" customHeight="1">
      <c r="A15" s="16" t="n"/>
      <c r="B15" s="17" t="n"/>
      <c r="C15" s="16" t="n"/>
      <c r="D15" s="17" t="n"/>
      <c r="E15" s="18" t="n"/>
      <c r="F15" s="35" t="n"/>
      <c r="G15" s="35" t="n"/>
      <c r="H15" s="17" t="n"/>
      <c r="I15" s="36" t="n"/>
      <c r="J15" s="18" t="n"/>
      <c r="K15" s="18" t="n"/>
      <c r="L15" s="17" t="n"/>
      <c r="M15" s="35" t="n"/>
      <c r="N15" s="18" t="n"/>
      <c r="O15" s="16" t="n"/>
      <c r="P15" s="36" t="n"/>
      <c r="Q15" s="21">
        <f>IF(OR($A15="",$G15=""),"",IFERROR($G15-Assumptions!$B$2,""))</f>
        <v/>
      </c>
      <c r="R15" s="22">
        <f>IF($A15="","",IF($G15="","Check expiration date",IF(AND($F15&lt;&gt;"",$G15&lt;$F15),"Check date order",IF(OR($K15="Closed",$K15="Withdrawn"),"Closed",IF(AND($N15="Placed",$O15=""),"Check replacement ref",IF($G15&lt;Assumptions!$B$2,"Expired - review",IF($M15="","Set action due",IF($M15&lt;Assumptions!$B$2,"Past due",IF($M15&lt;=Assumptions!$B$2+Assumptions!$B$3,"Due soon","On track")))))))))</f>
        <v/>
      </c>
      <c r="S15" s="37">
        <f>IF(OR($A15="",$I15="",$P15=""),"",IFERROR($P15-$I15,""))</f>
        <v/>
      </c>
    </row>
    <row r="16" ht="24" customHeight="1">
      <c r="A16" s="16" t="n"/>
      <c r="B16" s="17" t="n"/>
      <c r="C16" s="16" t="n"/>
      <c r="D16" s="17" t="n"/>
      <c r="E16" s="18" t="n"/>
      <c r="F16" s="35" t="n"/>
      <c r="G16" s="35" t="n"/>
      <c r="H16" s="17" t="n"/>
      <c r="I16" s="36" t="n"/>
      <c r="J16" s="18" t="n"/>
      <c r="K16" s="18" t="n"/>
      <c r="L16" s="17" t="n"/>
      <c r="M16" s="35" t="n"/>
      <c r="N16" s="18" t="n"/>
      <c r="O16" s="16" t="n"/>
      <c r="P16" s="36" t="n"/>
      <c r="Q16" s="24">
        <f>IF(OR($A16="",$G16=""),"",IFERROR($G16-Assumptions!$B$2,""))</f>
        <v/>
      </c>
      <c r="R16" s="25">
        <f>IF($A16="","",IF($G16="","Check expiration date",IF(AND($F16&lt;&gt;"",$G16&lt;$F16),"Check date order",IF(OR($K16="Closed",$K16="Withdrawn"),"Closed",IF(AND($N16="Placed",$O16=""),"Check replacement ref",IF($G16&lt;Assumptions!$B$2,"Expired - review",IF($M16="","Set action due",IF($M16&lt;Assumptions!$B$2,"Past due",IF($M16&lt;=Assumptions!$B$2+Assumptions!$B$3,"Due soon","On track")))))))))</f>
        <v/>
      </c>
      <c r="S16" s="38">
        <f>IF(OR($A16="",$I16="",$P16=""),"",IFERROR($P16-$I16,""))</f>
        <v/>
      </c>
    </row>
    <row r="17" ht="24" customHeight="1">
      <c r="A17" s="16" t="n"/>
      <c r="B17" s="17" t="n"/>
      <c r="C17" s="16" t="n"/>
      <c r="D17" s="17" t="n"/>
      <c r="E17" s="18" t="n"/>
      <c r="F17" s="35" t="n"/>
      <c r="G17" s="35" t="n"/>
      <c r="H17" s="17" t="n"/>
      <c r="I17" s="36" t="n"/>
      <c r="J17" s="18" t="n"/>
      <c r="K17" s="18" t="n"/>
      <c r="L17" s="17" t="n"/>
      <c r="M17" s="35" t="n"/>
      <c r="N17" s="18" t="n"/>
      <c r="O17" s="16" t="n"/>
      <c r="P17" s="36" t="n"/>
      <c r="Q17" s="21">
        <f>IF(OR($A17="",$G17=""),"",IFERROR($G17-Assumptions!$B$2,""))</f>
        <v/>
      </c>
      <c r="R17" s="22">
        <f>IF($A17="","",IF($G17="","Check expiration date",IF(AND($F17&lt;&gt;"",$G17&lt;$F17),"Check date order",IF(OR($K17="Closed",$K17="Withdrawn"),"Closed",IF(AND($N17="Placed",$O17=""),"Check replacement ref",IF($G17&lt;Assumptions!$B$2,"Expired - review",IF($M17="","Set action due",IF($M17&lt;Assumptions!$B$2,"Past due",IF($M17&lt;=Assumptions!$B$2+Assumptions!$B$3,"Due soon","On track")))))))))</f>
        <v/>
      </c>
      <c r="S17" s="37">
        <f>IF(OR($A17="",$I17="",$P17=""),"",IFERROR($P17-$I17,""))</f>
        <v/>
      </c>
    </row>
    <row r="18" ht="24" customHeight="1">
      <c r="A18" s="16" t="n"/>
      <c r="B18" s="17" t="n"/>
      <c r="C18" s="16" t="n"/>
      <c r="D18" s="17" t="n"/>
      <c r="E18" s="18" t="n"/>
      <c r="F18" s="35" t="n"/>
      <c r="G18" s="35" t="n"/>
      <c r="H18" s="17" t="n"/>
      <c r="I18" s="36" t="n"/>
      <c r="J18" s="18" t="n"/>
      <c r="K18" s="18" t="n"/>
      <c r="L18" s="17" t="n"/>
      <c r="M18" s="35" t="n"/>
      <c r="N18" s="18" t="n"/>
      <c r="O18" s="16" t="n"/>
      <c r="P18" s="36" t="n"/>
      <c r="Q18" s="24">
        <f>IF(OR($A18="",$G18=""),"",IFERROR($G18-Assumptions!$B$2,""))</f>
        <v/>
      </c>
      <c r="R18" s="25">
        <f>IF($A18="","",IF($G18="","Check expiration date",IF(AND($F18&lt;&gt;"",$G18&lt;$F18),"Check date order",IF(OR($K18="Closed",$K18="Withdrawn"),"Closed",IF(AND($N18="Placed",$O18=""),"Check replacement ref",IF($G18&lt;Assumptions!$B$2,"Expired - review",IF($M18="","Set action due",IF($M18&lt;Assumptions!$B$2,"Past due",IF($M18&lt;=Assumptions!$B$2+Assumptions!$B$3,"Due soon","On track")))))))))</f>
        <v/>
      </c>
      <c r="S18" s="38">
        <f>IF(OR($A18="",$I18="",$P18=""),"",IFERROR($P18-$I18,""))</f>
        <v/>
      </c>
    </row>
    <row r="19" ht="24" customHeight="1">
      <c r="A19" s="16" t="n"/>
      <c r="B19" s="17" t="n"/>
      <c r="C19" s="16" t="n"/>
      <c r="D19" s="17" t="n"/>
      <c r="E19" s="18" t="n"/>
      <c r="F19" s="35" t="n"/>
      <c r="G19" s="35" t="n"/>
      <c r="H19" s="17" t="n"/>
      <c r="I19" s="36" t="n"/>
      <c r="J19" s="18" t="n"/>
      <c r="K19" s="18" t="n"/>
      <c r="L19" s="17" t="n"/>
      <c r="M19" s="35" t="n"/>
      <c r="N19" s="18" t="n"/>
      <c r="O19" s="16" t="n"/>
      <c r="P19" s="36" t="n"/>
      <c r="Q19" s="21">
        <f>IF(OR($A19="",$G19=""),"",IFERROR($G19-Assumptions!$B$2,""))</f>
        <v/>
      </c>
      <c r="R19" s="22">
        <f>IF($A19="","",IF($G19="","Check expiration date",IF(AND($F19&lt;&gt;"",$G19&lt;$F19),"Check date order",IF(OR($K19="Closed",$K19="Withdrawn"),"Closed",IF(AND($N19="Placed",$O19=""),"Check replacement ref",IF($G19&lt;Assumptions!$B$2,"Expired - review",IF($M19="","Set action due",IF($M19&lt;Assumptions!$B$2,"Past due",IF($M19&lt;=Assumptions!$B$2+Assumptions!$B$3,"Due soon","On track")))))))))</f>
        <v/>
      </c>
      <c r="S19" s="37">
        <f>IF(OR($A19="",$I19="",$P19=""),"",IFERROR($P19-$I19,""))</f>
        <v/>
      </c>
    </row>
    <row r="20" ht="24" customHeight="1">
      <c r="A20" s="16" t="n"/>
      <c r="B20" s="17" t="n"/>
      <c r="C20" s="16" t="n"/>
      <c r="D20" s="17" t="n"/>
      <c r="E20" s="18" t="n"/>
      <c r="F20" s="35" t="n"/>
      <c r="G20" s="35" t="n"/>
      <c r="H20" s="17" t="n"/>
      <c r="I20" s="36" t="n"/>
      <c r="J20" s="18" t="n"/>
      <c r="K20" s="18" t="n"/>
      <c r="L20" s="17" t="n"/>
      <c r="M20" s="35" t="n"/>
      <c r="N20" s="18" t="n"/>
      <c r="O20" s="16" t="n"/>
      <c r="P20" s="36" t="n"/>
      <c r="Q20" s="24">
        <f>IF(OR($A20="",$G20=""),"",IFERROR($G20-Assumptions!$B$2,""))</f>
        <v/>
      </c>
      <c r="R20" s="25">
        <f>IF($A20="","",IF($G20="","Check expiration date",IF(AND($F20&lt;&gt;"",$G20&lt;$F20),"Check date order",IF(OR($K20="Closed",$K20="Withdrawn"),"Closed",IF(AND($N20="Placed",$O20=""),"Check replacement ref",IF($G20&lt;Assumptions!$B$2,"Expired - review",IF($M20="","Set action due",IF($M20&lt;Assumptions!$B$2,"Past due",IF($M20&lt;=Assumptions!$B$2+Assumptions!$B$3,"Due soon","On track")))))))))</f>
        <v/>
      </c>
      <c r="S20" s="38">
        <f>IF(OR($A20="",$I20="",$P20=""),"",IFERROR($P20-$I20,""))</f>
        <v/>
      </c>
    </row>
    <row r="21" ht="24" customHeight="1">
      <c r="A21" s="16" t="n"/>
      <c r="B21" s="17" t="n"/>
      <c r="C21" s="16" t="n"/>
      <c r="D21" s="17" t="n"/>
      <c r="E21" s="18" t="n"/>
      <c r="F21" s="35" t="n"/>
      <c r="G21" s="35" t="n"/>
      <c r="H21" s="17" t="n"/>
      <c r="I21" s="36" t="n"/>
      <c r="J21" s="18" t="n"/>
      <c r="K21" s="18" t="n"/>
      <c r="L21" s="17" t="n"/>
      <c r="M21" s="35" t="n"/>
      <c r="N21" s="18" t="n"/>
      <c r="O21" s="16" t="n"/>
      <c r="P21" s="36" t="n"/>
      <c r="Q21" s="21">
        <f>IF(OR($A21="",$G21=""),"",IFERROR($G21-Assumptions!$B$2,""))</f>
        <v/>
      </c>
      <c r="R21" s="22">
        <f>IF($A21="","",IF($G21="","Check expiration date",IF(AND($F21&lt;&gt;"",$G21&lt;$F21),"Check date order",IF(OR($K21="Closed",$K21="Withdrawn"),"Closed",IF(AND($N21="Placed",$O21=""),"Check replacement ref",IF($G21&lt;Assumptions!$B$2,"Expired - review",IF($M21="","Set action due",IF($M21&lt;Assumptions!$B$2,"Past due",IF($M21&lt;=Assumptions!$B$2+Assumptions!$B$3,"Due soon","On track")))))))))</f>
        <v/>
      </c>
      <c r="S21" s="37">
        <f>IF(OR($A21="",$I21="",$P21=""),"",IFERROR($P21-$I21,""))</f>
        <v/>
      </c>
    </row>
    <row r="22" ht="24" customHeight="1">
      <c r="A22" s="16" t="n"/>
      <c r="B22" s="17" t="n"/>
      <c r="C22" s="16" t="n"/>
      <c r="D22" s="17" t="n"/>
      <c r="E22" s="18" t="n"/>
      <c r="F22" s="35" t="n"/>
      <c r="G22" s="35" t="n"/>
      <c r="H22" s="17" t="n"/>
      <c r="I22" s="36" t="n"/>
      <c r="J22" s="18" t="n"/>
      <c r="K22" s="18" t="n"/>
      <c r="L22" s="17" t="n"/>
      <c r="M22" s="35" t="n"/>
      <c r="N22" s="18" t="n"/>
      <c r="O22" s="16" t="n"/>
      <c r="P22" s="36" t="n"/>
      <c r="Q22" s="24">
        <f>IF(OR($A22="",$G22=""),"",IFERROR($G22-Assumptions!$B$2,""))</f>
        <v/>
      </c>
      <c r="R22" s="25">
        <f>IF($A22="","",IF($G22="","Check expiration date",IF(AND($F22&lt;&gt;"",$G22&lt;$F22),"Check date order",IF(OR($K22="Closed",$K22="Withdrawn"),"Closed",IF(AND($N22="Placed",$O22=""),"Check replacement ref",IF($G22&lt;Assumptions!$B$2,"Expired - review",IF($M22="","Set action due",IF($M22&lt;Assumptions!$B$2,"Past due",IF($M22&lt;=Assumptions!$B$2+Assumptions!$B$3,"Due soon","On track")))))))))</f>
        <v/>
      </c>
      <c r="S22" s="38">
        <f>IF(OR($A22="",$I22="",$P22=""),"",IFERROR($P22-$I22,""))</f>
        <v/>
      </c>
    </row>
    <row r="23" ht="24" customHeight="1">
      <c r="A23" s="16" t="n"/>
      <c r="B23" s="17" t="n"/>
      <c r="C23" s="16" t="n"/>
      <c r="D23" s="17" t="n"/>
      <c r="E23" s="18" t="n"/>
      <c r="F23" s="35" t="n"/>
      <c r="G23" s="35" t="n"/>
      <c r="H23" s="17" t="n"/>
      <c r="I23" s="36" t="n"/>
      <c r="J23" s="18" t="n"/>
      <c r="K23" s="18" t="n"/>
      <c r="L23" s="17" t="n"/>
      <c r="M23" s="35" t="n"/>
      <c r="N23" s="18" t="n"/>
      <c r="O23" s="16" t="n"/>
      <c r="P23" s="36" t="n"/>
      <c r="Q23" s="21">
        <f>IF(OR($A23="",$G23=""),"",IFERROR($G23-Assumptions!$B$2,""))</f>
        <v/>
      </c>
      <c r="R23" s="22">
        <f>IF($A23="","",IF($G23="","Check expiration date",IF(AND($F23&lt;&gt;"",$G23&lt;$F23),"Check date order",IF(OR($K23="Closed",$K23="Withdrawn"),"Closed",IF(AND($N23="Placed",$O23=""),"Check replacement ref",IF($G23&lt;Assumptions!$B$2,"Expired - review",IF($M23="","Set action due",IF($M23&lt;Assumptions!$B$2,"Past due",IF($M23&lt;=Assumptions!$B$2+Assumptions!$B$3,"Due soon","On track")))))))))</f>
        <v/>
      </c>
      <c r="S23" s="37">
        <f>IF(OR($A23="",$I23="",$P23=""),"",IFERROR($P23-$I23,""))</f>
        <v/>
      </c>
    </row>
    <row r="24" ht="24" customHeight="1">
      <c r="A24" s="16" t="n"/>
      <c r="B24" s="17" t="n"/>
      <c r="C24" s="16" t="n"/>
      <c r="D24" s="17" t="n"/>
      <c r="E24" s="18" t="n"/>
      <c r="F24" s="35" t="n"/>
      <c r="G24" s="35" t="n"/>
      <c r="H24" s="17" t="n"/>
      <c r="I24" s="36" t="n"/>
      <c r="J24" s="18" t="n"/>
      <c r="K24" s="18" t="n"/>
      <c r="L24" s="17" t="n"/>
      <c r="M24" s="35" t="n"/>
      <c r="N24" s="18" t="n"/>
      <c r="O24" s="16" t="n"/>
      <c r="P24" s="36" t="n"/>
      <c r="Q24" s="24">
        <f>IF(OR($A24="",$G24=""),"",IFERROR($G24-Assumptions!$B$2,""))</f>
        <v/>
      </c>
      <c r="R24" s="25">
        <f>IF($A24="","",IF($G24="","Check expiration date",IF(AND($F24&lt;&gt;"",$G24&lt;$F24),"Check date order",IF(OR($K24="Closed",$K24="Withdrawn"),"Closed",IF(AND($N24="Placed",$O24=""),"Check replacement ref",IF($G24&lt;Assumptions!$B$2,"Expired - review",IF($M24="","Set action due",IF($M24&lt;Assumptions!$B$2,"Past due",IF($M24&lt;=Assumptions!$B$2+Assumptions!$B$3,"Due soon","On track")))))))))</f>
        <v/>
      </c>
      <c r="S24" s="38">
        <f>IF(OR($A24="",$I24="",$P24=""),"",IFERROR($P24-$I24,""))</f>
        <v/>
      </c>
    </row>
    <row r="25" ht="24" customHeight="1">
      <c r="A25" s="16" t="n"/>
      <c r="B25" s="17" t="n"/>
      <c r="C25" s="16" t="n"/>
      <c r="D25" s="17" t="n"/>
      <c r="E25" s="18" t="n"/>
      <c r="F25" s="35" t="n"/>
      <c r="G25" s="35" t="n"/>
      <c r="H25" s="17" t="n"/>
      <c r="I25" s="36" t="n"/>
      <c r="J25" s="18" t="n"/>
      <c r="K25" s="18" t="n"/>
      <c r="L25" s="17" t="n"/>
      <c r="M25" s="35" t="n"/>
      <c r="N25" s="18" t="n"/>
      <c r="O25" s="16" t="n"/>
      <c r="P25" s="36" t="n"/>
      <c r="Q25" s="21">
        <f>IF(OR($A25="",$G25=""),"",IFERROR($G25-Assumptions!$B$2,""))</f>
        <v/>
      </c>
      <c r="R25" s="22">
        <f>IF($A25="","",IF($G25="","Check expiration date",IF(AND($F25&lt;&gt;"",$G25&lt;$F25),"Check date order",IF(OR($K25="Closed",$K25="Withdrawn"),"Closed",IF(AND($N25="Placed",$O25=""),"Check replacement ref",IF($G25&lt;Assumptions!$B$2,"Expired - review",IF($M25="","Set action due",IF($M25&lt;Assumptions!$B$2,"Past due",IF($M25&lt;=Assumptions!$B$2+Assumptions!$B$3,"Due soon","On track")))))))))</f>
        <v/>
      </c>
      <c r="S25" s="37">
        <f>IF(OR($A25="",$I25="",$P25=""),"",IFERROR($P25-$I25,""))</f>
        <v/>
      </c>
    </row>
    <row r="26" ht="24" customHeight="1">
      <c r="A26" s="16" t="n"/>
      <c r="B26" s="17" t="n"/>
      <c r="C26" s="16" t="n"/>
      <c r="D26" s="17" t="n"/>
      <c r="E26" s="18" t="n"/>
      <c r="F26" s="35" t="n"/>
      <c r="G26" s="35" t="n"/>
      <c r="H26" s="17" t="n"/>
      <c r="I26" s="36" t="n"/>
      <c r="J26" s="18" t="n"/>
      <c r="K26" s="18" t="n"/>
      <c r="L26" s="17" t="n"/>
      <c r="M26" s="35" t="n"/>
      <c r="N26" s="18" t="n"/>
      <c r="O26" s="16" t="n"/>
      <c r="P26" s="36" t="n"/>
      <c r="Q26" s="24">
        <f>IF(OR($A26="",$G26=""),"",IFERROR($G26-Assumptions!$B$2,""))</f>
        <v/>
      </c>
      <c r="R26" s="25">
        <f>IF($A26="","",IF($G26="","Check expiration date",IF(AND($F26&lt;&gt;"",$G26&lt;$F26),"Check date order",IF(OR($K26="Closed",$K26="Withdrawn"),"Closed",IF(AND($N26="Placed",$O26=""),"Check replacement ref",IF($G26&lt;Assumptions!$B$2,"Expired - review",IF($M26="","Set action due",IF($M26&lt;Assumptions!$B$2,"Past due",IF($M26&lt;=Assumptions!$B$2+Assumptions!$B$3,"Due soon","On track")))))))))</f>
        <v/>
      </c>
      <c r="S26" s="38">
        <f>IF(OR($A26="",$I26="",$P26=""),"",IFERROR($P26-$I26,""))</f>
        <v/>
      </c>
    </row>
    <row r="27" ht="24" customHeight="1">
      <c r="A27" s="16" t="n"/>
      <c r="B27" s="17" t="n"/>
      <c r="C27" s="16" t="n"/>
      <c r="D27" s="17" t="n"/>
      <c r="E27" s="18" t="n"/>
      <c r="F27" s="35" t="n"/>
      <c r="G27" s="35" t="n"/>
      <c r="H27" s="17" t="n"/>
      <c r="I27" s="36" t="n"/>
      <c r="J27" s="18" t="n"/>
      <c r="K27" s="18" t="n"/>
      <c r="L27" s="17" t="n"/>
      <c r="M27" s="35" t="n"/>
      <c r="N27" s="18" t="n"/>
      <c r="O27" s="16" t="n"/>
      <c r="P27" s="36" t="n"/>
      <c r="Q27" s="21">
        <f>IF(OR($A27="",$G27=""),"",IFERROR($G27-Assumptions!$B$2,""))</f>
        <v/>
      </c>
      <c r="R27" s="22">
        <f>IF($A27="","",IF($G27="","Check expiration date",IF(AND($F27&lt;&gt;"",$G27&lt;$F27),"Check date order",IF(OR($K27="Closed",$K27="Withdrawn"),"Closed",IF(AND($N27="Placed",$O27=""),"Check replacement ref",IF($G27&lt;Assumptions!$B$2,"Expired - review",IF($M27="","Set action due",IF($M27&lt;Assumptions!$B$2,"Past due",IF($M27&lt;=Assumptions!$B$2+Assumptions!$B$3,"Due soon","On track")))))))))</f>
        <v/>
      </c>
      <c r="S27" s="37">
        <f>IF(OR($A27="",$I27="",$P27=""),"",IFERROR($P27-$I27,""))</f>
        <v/>
      </c>
    </row>
    <row r="28" ht="24" customHeight="1">
      <c r="A28" s="16" t="n"/>
      <c r="B28" s="17" t="n"/>
      <c r="C28" s="16" t="n"/>
      <c r="D28" s="17" t="n"/>
      <c r="E28" s="18" t="n"/>
      <c r="F28" s="35" t="n"/>
      <c r="G28" s="35" t="n"/>
      <c r="H28" s="17" t="n"/>
      <c r="I28" s="36" t="n"/>
      <c r="J28" s="18" t="n"/>
      <c r="K28" s="18" t="n"/>
      <c r="L28" s="17" t="n"/>
      <c r="M28" s="35" t="n"/>
      <c r="N28" s="18" t="n"/>
      <c r="O28" s="16" t="n"/>
      <c r="P28" s="36" t="n"/>
      <c r="Q28" s="24">
        <f>IF(OR($A28="",$G28=""),"",IFERROR($G28-Assumptions!$B$2,""))</f>
        <v/>
      </c>
      <c r="R28" s="25">
        <f>IF($A28="","",IF($G28="","Check expiration date",IF(AND($F28&lt;&gt;"",$G28&lt;$F28),"Check date order",IF(OR($K28="Closed",$K28="Withdrawn"),"Closed",IF(AND($N28="Placed",$O28=""),"Check replacement ref",IF($G28&lt;Assumptions!$B$2,"Expired - review",IF($M28="","Set action due",IF($M28&lt;Assumptions!$B$2,"Past due",IF($M28&lt;=Assumptions!$B$2+Assumptions!$B$3,"Due soon","On track")))))))))</f>
        <v/>
      </c>
      <c r="S28" s="38">
        <f>IF(OR($A28="",$I28="",$P28=""),"",IFERROR($P28-$I28,""))</f>
        <v/>
      </c>
    </row>
    <row r="29" ht="24" customHeight="1">
      <c r="A29" s="16" t="n"/>
      <c r="B29" s="17" t="n"/>
      <c r="C29" s="16" t="n"/>
      <c r="D29" s="17" t="n"/>
      <c r="E29" s="18" t="n"/>
      <c r="F29" s="35" t="n"/>
      <c r="G29" s="35" t="n"/>
      <c r="H29" s="17" t="n"/>
      <c r="I29" s="36" t="n"/>
      <c r="J29" s="18" t="n"/>
      <c r="K29" s="18" t="n"/>
      <c r="L29" s="17" t="n"/>
      <c r="M29" s="35" t="n"/>
      <c r="N29" s="18" t="n"/>
      <c r="O29" s="16" t="n"/>
      <c r="P29" s="36" t="n"/>
      <c r="Q29" s="21">
        <f>IF(OR($A29="",$G29=""),"",IFERROR($G29-Assumptions!$B$2,""))</f>
        <v/>
      </c>
      <c r="R29" s="22">
        <f>IF($A29="","",IF($G29="","Check expiration date",IF(AND($F29&lt;&gt;"",$G29&lt;$F29),"Check date order",IF(OR($K29="Closed",$K29="Withdrawn"),"Closed",IF(AND($N29="Placed",$O29=""),"Check replacement ref",IF($G29&lt;Assumptions!$B$2,"Expired - review",IF($M29="","Set action due",IF($M29&lt;Assumptions!$B$2,"Past due",IF($M29&lt;=Assumptions!$B$2+Assumptions!$B$3,"Due soon","On track")))))))))</f>
        <v/>
      </c>
      <c r="S29" s="37">
        <f>IF(OR($A29="",$I29="",$P29=""),"",IFERROR($P29-$I29,""))</f>
        <v/>
      </c>
    </row>
    <row r="30" ht="24" customHeight="1">
      <c r="A30" s="16" t="n"/>
      <c r="B30" s="17" t="n"/>
      <c r="C30" s="16" t="n"/>
      <c r="D30" s="17" t="n"/>
      <c r="E30" s="18" t="n"/>
      <c r="F30" s="35" t="n"/>
      <c r="G30" s="35" t="n"/>
      <c r="H30" s="17" t="n"/>
      <c r="I30" s="36" t="n"/>
      <c r="J30" s="18" t="n"/>
      <c r="K30" s="18" t="n"/>
      <c r="L30" s="17" t="n"/>
      <c r="M30" s="35" t="n"/>
      <c r="N30" s="18" t="n"/>
      <c r="O30" s="16" t="n"/>
      <c r="P30" s="36" t="n"/>
      <c r="Q30" s="24">
        <f>IF(OR($A30="",$G30=""),"",IFERROR($G30-Assumptions!$B$2,""))</f>
        <v/>
      </c>
      <c r="R30" s="25">
        <f>IF($A30="","",IF($G30="","Check expiration date",IF(AND($F30&lt;&gt;"",$G30&lt;$F30),"Check date order",IF(OR($K30="Closed",$K30="Withdrawn"),"Closed",IF(AND($N30="Placed",$O30=""),"Check replacement ref",IF($G30&lt;Assumptions!$B$2,"Expired - review",IF($M30="","Set action due",IF($M30&lt;Assumptions!$B$2,"Past due",IF($M30&lt;=Assumptions!$B$2+Assumptions!$B$3,"Due soon","On track")))))))))</f>
        <v/>
      </c>
      <c r="S30" s="38">
        <f>IF(OR($A30="",$I30="",$P30=""),"",IFERROR($P30-$I30,""))</f>
        <v/>
      </c>
    </row>
    <row r="31" ht="24" customHeight="1">
      <c r="A31" s="16" t="n"/>
      <c r="B31" s="17" t="n"/>
      <c r="C31" s="16" t="n"/>
      <c r="D31" s="17" t="n"/>
      <c r="E31" s="18" t="n"/>
      <c r="F31" s="35" t="n"/>
      <c r="G31" s="35" t="n"/>
      <c r="H31" s="17" t="n"/>
      <c r="I31" s="36" t="n"/>
      <c r="J31" s="18" t="n"/>
      <c r="K31" s="18" t="n"/>
      <c r="L31" s="17" t="n"/>
      <c r="M31" s="35" t="n"/>
      <c r="N31" s="18" t="n"/>
      <c r="O31" s="16" t="n"/>
      <c r="P31" s="36" t="n"/>
      <c r="Q31" s="21">
        <f>IF(OR($A31="",$G31=""),"",IFERROR($G31-Assumptions!$B$2,""))</f>
        <v/>
      </c>
      <c r="R31" s="22">
        <f>IF($A31="","",IF($G31="","Check expiration date",IF(AND($F31&lt;&gt;"",$G31&lt;$F31),"Check date order",IF(OR($K31="Closed",$K31="Withdrawn"),"Closed",IF(AND($N31="Placed",$O31=""),"Check replacement ref",IF($G31&lt;Assumptions!$B$2,"Expired - review",IF($M31="","Set action due",IF($M31&lt;Assumptions!$B$2,"Past due",IF($M31&lt;=Assumptions!$B$2+Assumptions!$B$3,"Due soon","On track")))))))))</f>
        <v/>
      </c>
      <c r="S31" s="37">
        <f>IF(OR($A31="",$I31="",$P31=""),"",IFERROR($P31-$I31,""))</f>
        <v/>
      </c>
    </row>
    <row r="32" ht="24" customHeight="1">
      <c r="A32" s="16" t="n"/>
      <c r="B32" s="17" t="n"/>
      <c r="C32" s="16" t="n"/>
      <c r="D32" s="17" t="n"/>
      <c r="E32" s="18" t="n"/>
      <c r="F32" s="35" t="n"/>
      <c r="G32" s="35" t="n"/>
      <c r="H32" s="17" t="n"/>
      <c r="I32" s="36" t="n"/>
      <c r="J32" s="18" t="n"/>
      <c r="K32" s="18" t="n"/>
      <c r="L32" s="17" t="n"/>
      <c r="M32" s="35" t="n"/>
      <c r="N32" s="18" t="n"/>
      <c r="O32" s="16" t="n"/>
      <c r="P32" s="36" t="n"/>
      <c r="Q32" s="24">
        <f>IF(OR($A32="",$G32=""),"",IFERROR($G32-Assumptions!$B$2,""))</f>
        <v/>
      </c>
      <c r="R32" s="25">
        <f>IF($A32="","",IF($G32="","Check expiration date",IF(AND($F32&lt;&gt;"",$G32&lt;$F32),"Check date order",IF(OR($K32="Closed",$K32="Withdrawn"),"Closed",IF(AND($N32="Placed",$O32=""),"Check replacement ref",IF($G32&lt;Assumptions!$B$2,"Expired - review",IF($M32="","Set action due",IF($M32&lt;Assumptions!$B$2,"Past due",IF($M32&lt;=Assumptions!$B$2+Assumptions!$B$3,"Due soon","On track")))))))))</f>
        <v/>
      </c>
      <c r="S32" s="38">
        <f>IF(OR($A32="",$I32="",$P32=""),"",IFERROR($P32-$I32,""))</f>
        <v/>
      </c>
    </row>
    <row r="33" ht="24" customHeight="1">
      <c r="A33" s="16" t="n"/>
      <c r="B33" s="17" t="n"/>
      <c r="C33" s="16" t="n"/>
      <c r="D33" s="17" t="n"/>
      <c r="E33" s="18" t="n"/>
      <c r="F33" s="35" t="n"/>
      <c r="G33" s="35" t="n"/>
      <c r="H33" s="17" t="n"/>
      <c r="I33" s="36" t="n"/>
      <c r="J33" s="18" t="n"/>
      <c r="K33" s="18" t="n"/>
      <c r="L33" s="17" t="n"/>
      <c r="M33" s="35" t="n"/>
      <c r="N33" s="18" t="n"/>
      <c r="O33" s="16" t="n"/>
      <c r="P33" s="36" t="n"/>
      <c r="Q33" s="21">
        <f>IF(OR($A33="",$G33=""),"",IFERROR($G33-Assumptions!$B$2,""))</f>
        <v/>
      </c>
      <c r="R33" s="22">
        <f>IF($A33="","",IF($G33="","Check expiration date",IF(AND($F33&lt;&gt;"",$G33&lt;$F33),"Check date order",IF(OR($K33="Closed",$K33="Withdrawn"),"Closed",IF(AND($N33="Placed",$O33=""),"Check replacement ref",IF($G33&lt;Assumptions!$B$2,"Expired - review",IF($M33="","Set action due",IF($M33&lt;Assumptions!$B$2,"Past due",IF($M33&lt;=Assumptions!$B$2+Assumptions!$B$3,"Due soon","On track")))))))))</f>
        <v/>
      </c>
      <c r="S33" s="37">
        <f>IF(OR($A33="",$I33="",$P33=""),"",IFERROR($P33-$I33,""))</f>
        <v/>
      </c>
    </row>
    <row r="34" ht="24" customHeight="1">
      <c r="A34" s="16" t="n"/>
      <c r="B34" s="17" t="n"/>
      <c r="C34" s="16" t="n"/>
      <c r="D34" s="17" t="n"/>
      <c r="E34" s="18" t="n"/>
      <c r="F34" s="35" t="n"/>
      <c r="G34" s="35" t="n"/>
      <c r="H34" s="17" t="n"/>
      <c r="I34" s="36" t="n"/>
      <c r="J34" s="18" t="n"/>
      <c r="K34" s="18" t="n"/>
      <c r="L34" s="17" t="n"/>
      <c r="M34" s="35" t="n"/>
      <c r="N34" s="18" t="n"/>
      <c r="O34" s="16" t="n"/>
      <c r="P34" s="36" t="n"/>
      <c r="Q34" s="24">
        <f>IF(OR($A34="",$G34=""),"",IFERROR($G34-Assumptions!$B$2,""))</f>
        <v/>
      </c>
      <c r="R34" s="25">
        <f>IF($A34="","",IF($G34="","Check expiration date",IF(AND($F34&lt;&gt;"",$G34&lt;$F34),"Check date order",IF(OR($K34="Closed",$K34="Withdrawn"),"Closed",IF(AND($N34="Placed",$O34=""),"Check replacement ref",IF($G34&lt;Assumptions!$B$2,"Expired - review",IF($M34="","Set action due",IF($M34&lt;Assumptions!$B$2,"Past due",IF($M34&lt;=Assumptions!$B$2+Assumptions!$B$3,"Due soon","On track")))))))))</f>
        <v/>
      </c>
      <c r="S34" s="38">
        <f>IF(OR($A34="",$I34="",$P34=""),"",IFERROR($P34-$I34,""))</f>
        <v/>
      </c>
    </row>
    <row r="35" ht="24" customHeight="1">
      <c r="A35" s="16" t="n"/>
      <c r="B35" s="17" t="n"/>
      <c r="C35" s="16" t="n"/>
      <c r="D35" s="17" t="n"/>
      <c r="E35" s="18" t="n"/>
      <c r="F35" s="35" t="n"/>
      <c r="G35" s="35" t="n"/>
      <c r="H35" s="17" t="n"/>
      <c r="I35" s="36" t="n"/>
      <c r="J35" s="18" t="n"/>
      <c r="K35" s="18" t="n"/>
      <c r="L35" s="17" t="n"/>
      <c r="M35" s="35" t="n"/>
      <c r="N35" s="18" t="n"/>
      <c r="O35" s="16" t="n"/>
      <c r="P35" s="36" t="n"/>
      <c r="Q35" s="21">
        <f>IF(OR($A35="",$G35=""),"",IFERROR($G35-Assumptions!$B$2,""))</f>
        <v/>
      </c>
      <c r="R35" s="22">
        <f>IF($A35="","",IF($G35="","Check expiration date",IF(AND($F35&lt;&gt;"",$G35&lt;$F35),"Check date order",IF(OR($K35="Closed",$K35="Withdrawn"),"Closed",IF(AND($N35="Placed",$O35=""),"Check replacement ref",IF($G35&lt;Assumptions!$B$2,"Expired - review",IF($M35="","Set action due",IF($M35&lt;Assumptions!$B$2,"Past due",IF($M35&lt;=Assumptions!$B$2+Assumptions!$B$3,"Due soon","On track")))))))))</f>
        <v/>
      </c>
      <c r="S35" s="37">
        <f>IF(OR($A35="",$I35="",$P35=""),"",IFERROR($P35-$I35,""))</f>
        <v/>
      </c>
    </row>
    <row r="36" ht="24" customHeight="1">
      <c r="A36" s="16" t="n"/>
      <c r="B36" s="17" t="n"/>
      <c r="C36" s="16" t="n"/>
      <c r="D36" s="17" t="n"/>
      <c r="E36" s="18" t="n"/>
      <c r="F36" s="35" t="n"/>
      <c r="G36" s="35" t="n"/>
      <c r="H36" s="17" t="n"/>
      <c r="I36" s="36" t="n"/>
      <c r="J36" s="18" t="n"/>
      <c r="K36" s="18" t="n"/>
      <c r="L36" s="17" t="n"/>
      <c r="M36" s="35" t="n"/>
      <c r="N36" s="18" t="n"/>
      <c r="O36" s="16" t="n"/>
      <c r="P36" s="36" t="n"/>
      <c r="Q36" s="24">
        <f>IF(OR($A36="",$G36=""),"",IFERROR($G36-Assumptions!$B$2,""))</f>
        <v/>
      </c>
      <c r="R36" s="25">
        <f>IF($A36="","",IF($G36="","Check expiration date",IF(AND($F36&lt;&gt;"",$G36&lt;$F36),"Check date order",IF(OR($K36="Closed",$K36="Withdrawn"),"Closed",IF(AND($N36="Placed",$O36=""),"Check replacement ref",IF($G36&lt;Assumptions!$B$2,"Expired - review",IF($M36="","Set action due",IF($M36&lt;Assumptions!$B$2,"Past due",IF($M36&lt;=Assumptions!$B$2+Assumptions!$B$3,"Due soon","On track")))))))))</f>
        <v/>
      </c>
      <c r="S36" s="38">
        <f>IF(OR($A36="",$I36="",$P36=""),"",IFERROR($P36-$I36,""))</f>
        <v/>
      </c>
    </row>
    <row r="37" ht="24" customHeight="1">
      <c r="A37" s="16" t="n"/>
      <c r="B37" s="17" t="n"/>
      <c r="C37" s="16" t="n"/>
      <c r="D37" s="17" t="n"/>
      <c r="E37" s="18" t="n"/>
      <c r="F37" s="35" t="n"/>
      <c r="G37" s="35" t="n"/>
      <c r="H37" s="17" t="n"/>
      <c r="I37" s="36" t="n"/>
      <c r="J37" s="18" t="n"/>
      <c r="K37" s="18" t="n"/>
      <c r="L37" s="17" t="n"/>
      <c r="M37" s="35" t="n"/>
      <c r="N37" s="18" t="n"/>
      <c r="O37" s="16" t="n"/>
      <c r="P37" s="36" t="n"/>
      <c r="Q37" s="21">
        <f>IF(OR($A37="",$G37=""),"",IFERROR($G37-Assumptions!$B$2,""))</f>
        <v/>
      </c>
      <c r="R37" s="22">
        <f>IF($A37="","",IF($G37="","Check expiration date",IF(AND($F37&lt;&gt;"",$G37&lt;$F37),"Check date order",IF(OR($K37="Closed",$K37="Withdrawn"),"Closed",IF(AND($N37="Placed",$O37=""),"Check replacement ref",IF($G37&lt;Assumptions!$B$2,"Expired - review",IF($M37="","Set action due",IF($M37&lt;Assumptions!$B$2,"Past due",IF($M37&lt;=Assumptions!$B$2+Assumptions!$B$3,"Due soon","On track")))))))))</f>
        <v/>
      </c>
      <c r="S37" s="37">
        <f>IF(OR($A37="",$I37="",$P37=""),"",IFERROR($P37-$I37,""))</f>
        <v/>
      </c>
    </row>
    <row r="38" ht="24" customHeight="1">
      <c r="A38" s="16" t="n"/>
      <c r="B38" s="17" t="n"/>
      <c r="C38" s="16" t="n"/>
      <c r="D38" s="17" t="n"/>
      <c r="E38" s="18" t="n"/>
      <c r="F38" s="35" t="n"/>
      <c r="G38" s="35" t="n"/>
      <c r="H38" s="17" t="n"/>
      <c r="I38" s="36" t="n"/>
      <c r="J38" s="18" t="n"/>
      <c r="K38" s="18" t="n"/>
      <c r="L38" s="17" t="n"/>
      <c r="M38" s="35" t="n"/>
      <c r="N38" s="18" t="n"/>
      <c r="O38" s="16" t="n"/>
      <c r="P38" s="36" t="n"/>
      <c r="Q38" s="24">
        <f>IF(OR($A38="",$G38=""),"",IFERROR($G38-Assumptions!$B$2,""))</f>
        <v/>
      </c>
      <c r="R38" s="25">
        <f>IF($A38="","",IF($G38="","Check expiration date",IF(AND($F38&lt;&gt;"",$G38&lt;$F38),"Check date order",IF(OR($K38="Closed",$K38="Withdrawn"),"Closed",IF(AND($N38="Placed",$O38=""),"Check replacement ref",IF($G38&lt;Assumptions!$B$2,"Expired - review",IF($M38="","Set action due",IF($M38&lt;Assumptions!$B$2,"Past due",IF($M38&lt;=Assumptions!$B$2+Assumptions!$B$3,"Due soon","On track")))))))))</f>
        <v/>
      </c>
      <c r="S38" s="38">
        <f>IF(OR($A38="",$I38="",$P38=""),"",IFERROR($P38-$I38,""))</f>
        <v/>
      </c>
    </row>
    <row r="39" ht="24" customHeight="1">
      <c r="A39" s="16" t="n"/>
      <c r="B39" s="17" t="n"/>
      <c r="C39" s="16" t="n"/>
      <c r="D39" s="17" t="n"/>
      <c r="E39" s="18" t="n"/>
      <c r="F39" s="35" t="n"/>
      <c r="G39" s="35" t="n"/>
      <c r="H39" s="17" t="n"/>
      <c r="I39" s="36" t="n"/>
      <c r="J39" s="18" t="n"/>
      <c r="K39" s="18" t="n"/>
      <c r="L39" s="17" t="n"/>
      <c r="M39" s="35" t="n"/>
      <c r="N39" s="18" t="n"/>
      <c r="O39" s="16" t="n"/>
      <c r="P39" s="36" t="n"/>
      <c r="Q39" s="21">
        <f>IF(OR($A39="",$G39=""),"",IFERROR($G39-Assumptions!$B$2,""))</f>
        <v/>
      </c>
      <c r="R39" s="22">
        <f>IF($A39="","",IF($G39="","Check expiration date",IF(AND($F39&lt;&gt;"",$G39&lt;$F39),"Check date order",IF(OR($K39="Closed",$K39="Withdrawn"),"Closed",IF(AND($N39="Placed",$O39=""),"Check replacement ref",IF($G39&lt;Assumptions!$B$2,"Expired - review",IF($M39="","Set action due",IF($M39&lt;Assumptions!$B$2,"Past due",IF($M39&lt;=Assumptions!$B$2+Assumptions!$B$3,"Due soon","On track")))))))))</f>
        <v/>
      </c>
      <c r="S39" s="37">
        <f>IF(OR($A39="",$I39="",$P39=""),"",IFERROR($P39-$I39,""))</f>
        <v/>
      </c>
    </row>
    <row r="40" ht="24" customHeight="1">
      <c r="A40" s="16" t="n"/>
      <c r="B40" s="17" t="n"/>
      <c r="C40" s="16" t="n"/>
      <c r="D40" s="17" t="n"/>
      <c r="E40" s="18" t="n"/>
      <c r="F40" s="35" t="n"/>
      <c r="G40" s="35" t="n"/>
      <c r="H40" s="17" t="n"/>
      <c r="I40" s="36" t="n"/>
      <c r="J40" s="18" t="n"/>
      <c r="K40" s="18" t="n"/>
      <c r="L40" s="17" t="n"/>
      <c r="M40" s="35" t="n"/>
      <c r="N40" s="18" t="n"/>
      <c r="O40" s="16" t="n"/>
      <c r="P40" s="36" t="n"/>
      <c r="Q40" s="24">
        <f>IF(OR($A40="",$G40=""),"",IFERROR($G40-Assumptions!$B$2,""))</f>
        <v/>
      </c>
      <c r="R40" s="25">
        <f>IF($A40="","",IF($G40="","Check expiration date",IF(AND($F40&lt;&gt;"",$G40&lt;$F40),"Check date order",IF(OR($K40="Closed",$K40="Withdrawn"),"Closed",IF(AND($N40="Placed",$O40=""),"Check replacement ref",IF($G40&lt;Assumptions!$B$2,"Expired - review",IF($M40="","Set action due",IF($M40&lt;Assumptions!$B$2,"Past due",IF($M40&lt;=Assumptions!$B$2+Assumptions!$B$3,"Due soon","On track")))))))))</f>
        <v/>
      </c>
      <c r="S40" s="38">
        <f>IF(OR($A40="",$I40="",$P40=""),"",IFERROR($P40-$I40,""))</f>
        <v/>
      </c>
    </row>
    <row r="41" ht="24" customHeight="1">
      <c r="A41" s="16" t="n"/>
      <c r="B41" s="17" t="n"/>
      <c r="C41" s="16" t="n"/>
      <c r="D41" s="17" t="n"/>
      <c r="E41" s="18" t="n"/>
      <c r="F41" s="35" t="n"/>
      <c r="G41" s="35" t="n"/>
      <c r="H41" s="17" t="n"/>
      <c r="I41" s="36" t="n"/>
      <c r="J41" s="18" t="n"/>
      <c r="K41" s="18" t="n"/>
      <c r="L41" s="17" t="n"/>
      <c r="M41" s="35" t="n"/>
      <c r="N41" s="18" t="n"/>
      <c r="O41" s="16" t="n"/>
      <c r="P41" s="36" t="n"/>
      <c r="Q41" s="21">
        <f>IF(OR($A41="",$G41=""),"",IFERROR($G41-Assumptions!$B$2,""))</f>
        <v/>
      </c>
      <c r="R41" s="22">
        <f>IF($A41="","",IF($G41="","Check expiration date",IF(AND($F41&lt;&gt;"",$G41&lt;$F41),"Check date order",IF(OR($K41="Closed",$K41="Withdrawn"),"Closed",IF(AND($N41="Placed",$O41=""),"Check replacement ref",IF($G41&lt;Assumptions!$B$2,"Expired - review",IF($M41="","Set action due",IF($M41&lt;Assumptions!$B$2,"Past due",IF($M41&lt;=Assumptions!$B$2+Assumptions!$B$3,"Due soon","On track")))))))))</f>
        <v/>
      </c>
      <c r="S41" s="37">
        <f>IF(OR($A41="",$I41="",$P41=""),"",IFERROR($P41-$I41,""))</f>
        <v/>
      </c>
    </row>
    <row r="42" ht="24" customHeight="1">
      <c r="A42" s="16" t="n"/>
      <c r="B42" s="17" t="n"/>
      <c r="C42" s="16" t="n"/>
      <c r="D42" s="17" t="n"/>
      <c r="E42" s="18" t="n"/>
      <c r="F42" s="35" t="n"/>
      <c r="G42" s="35" t="n"/>
      <c r="H42" s="17" t="n"/>
      <c r="I42" s="36" t="n"/>
      <c r="J42" s="18" t="n"/>
      <c r="K42" s="18" t="n"/>
      <c r="L42" s="17" t="n"/>
      <c r="M42" s="35" t="n"/>
      <c r="N42" s="18" t="n"/>
      <c r="O42" s="16" t="n"/>
      <c r="P42" s="36" t="n"/>
      <c r="Q42" s="24">
        <f>IF(OR($A42="",$G42=""),"",IFERROR($G42-Assumptions!$B$2,""))</f>
        <v/>
      </c>
      <c r="R42" s="25">
        <f>IF($A42="","",IF($G42="","Check expiration date",IF(AND($F42&lt;&gt;"",$G42&lt;$F42),"Check date order",IF(OR($K42="Closed",$K42="Withdrawn"),"Closed",IF(AND($N42="Placed",$O42=""),"Check replacement ref",IF($G42&lt;Assumptions!$B$2,"Expired - review",IF($M42="","Set action due",IF($M42&lt;Assumptions!$B$2,"Past due",IF($M42&lt;=Assumptions!$B$2+Assumptions!$B$3,"Due soon","On track")))))))))</f>
        <v/>
      </c>
      <c r="S42" s="38">
        <f>IF(OR($A42="",$I42="",$P42=""),"",IFERROR($P42-$I42,""))</f>
        <v/>
      </c>
    </row>
    <row r="43" ht="24" customHeight="1">
      <c r="A43" s="16" t="n"/>
      <c r="B43" s="17" t="n"/>
      <c r="C43" s="16" t="n"/>
      <c r="D43" s="17" t="n"/>
      <c r="E43" s="18" t="n"/>
      <c r="F43" s="35" t="n"/>
      <c r="G43" s="35" t="n"/>
      <c r="H43" s="17" t="n"/>
      <c r="I43" s="36" t="n"/>
      <c r="J43" s="18" t="n"/>
      <c r="K43" s="18" t="n"/>
      <c r="L43" s="17" t="n"/>
      <c r="M43" s="35" t="n"/>
      <c r="N43" s="18" t="n"/>
      <c r="O43" s="16" t="n"/>
      <c r="P43" s="36" t="n"/>
      <c r="Q43" s="21">
        <f>IF(OR($A43="",$G43=""),"",IFERROR($G43-Assumptions!$B$2,""))</f>
        <v/>
      </c>
      <c r="R43" s="22">
        <f>IF($A43="","",IF($G43="","Check expiration date",IF(AND($F43&lt;&gt;"",$G43&lt;$F43),"Check date order",IF(OR($K43="Closed",$K43="Withdrawn"),"Closed",IF(AND($N43="Placed",$O43=""),"Check replacement ref",IF($G43&lt;Assumptions!$B$2,"Expired - review",IF($M43="","Set action due",IF($M43&lt;Assumptions!$B$2,"Past due",IF($M43&lt;=Assumptions!$B$2+Assumptions!$B$3,"Due soon","On track")))))))))</f>
        <v/>
      </c>
      <c r="S43" s="37">
        <f>IF(OR($A43="",$I43="",$P43=""),"",IFERROR($P43-$I43,""))</f>
        <v/>
      </c>
    </row>
    <row r="44" ht="24" customHeight="1">
      <c r="A44" s="16" t="n"/>
      <c r="B44" s="17" t="n"/>
      <c r="C44" s="16" t="n"/>
      <c r="D44" s="17" t="n"/>
      <c r="E44" s="18" t="n"/>
      <c r="F44" s="35" t="n"/>
      <c r="G44" s="35" t="n"/>
      <c r="H44" s="17" t="n"/>
      <c r="I44" s="36" t="n"/>
      <c r="J44" s="18" t="n"/>
      <c r="K44" s="18" t="n"/>
      <c r="L44" s="17" t="n"/>
      <c r="M44" s="35" t="n"/>
      <c r="N44" s="18" t="n"/>
      <c r="O44" s="16" t="n"/>
      <c r="P44" s="36" t="n"/>
      <c r="Q44" s="24">
        <f>IF(OR($A44="",$G44=""),"",IFERROR($G44-Assumptions!$B$2,""))</f>
        <v/>
      </c>
      <c r="R44" s="25">
        <f>IF($A44="","",IF($G44="","Check expiration date",IF(AND($F44&lt;&gt;"",$G44&lt;$F44),"Check date order",IF(OR($K44="Closed",$K44="Withdrawn"),"Closed",IF(AND($N44="Placed",$O44=""),"Check replacement ref",IF($G44&lt;Assumptions!$B$2,"Expired - review",IF($M44="","Set action due",IF($M44&lt;Assumptions!$B$2,"Past due",IF($M44&lt;=Assumptions!$B$2+Assumptions!$B$3,"Due soon","On track")))))))))</f>
        <v/>
      </c>
      <c r="S44" s="38">
        <f>IF(OR($A44="",$I44="",$P44=""),"",IFERROR($P44-$I44,""))</f>
        <v/>
      </c>
    </row>
    <row r="45" ht="24" customHeight="1">
      <c r="A45" s="16" t="n"/>
      <c r="B45" s="17" t="n"/>
      <c r="C45" s="16" t="n"/>
      <c r="D45" s="17" t="n"/>
      <c r="E45" s="18" t="n"/>
      <c r="F45" s="35" t="n"/>
      <c r="G45" s="35" t="n"/>
      <c r="H45" s="17" t="n"/>
      <c r="I45" s="36" t="n"/>
      <c r="J45" s="18" t="n"/>
      <c r="K45" s="18" t="n"/>
      <c r="L45" s="17" t="n"/>
      <c r="M45" s="35" t="n"/>
      <c r="N45" s="18" t="n"/>
      <c r="O45" s="16" t="n"/>
      <c r="P45" s="36" t="n"/>
      <c r="Q45" s="21">
        <f>IF(OR($A45="",$G45=""),"",IFERROR($G45-Assumptions!$B$2,""))</f>
        <v/>
      </c>
      <c r="R45" s="22">
        <f>IF($A45="","",IF($G45="","Check expiration date",IF(AND($F45&lt;&gt;"",$G45&lt;$F45),"Check date order",IF(OR($K45="Closed",$K45="Withdrawn"),"Closed",IF(AND($N45="Placed",$O45=""),"Check replacement ref",IF($G45&lt;Assumptions!$B$2,"Expired - review",IF($M45="","Set action due",IF($M45&lt;Assumptions!$B$2,"Past due",IF($M45&lt;=Assumptions!$B$2+Assumptions!$B$3,"Due soon","On track")))))))))</f>
        <v/>
      </c>
      <c r="S45" s="37">
        <f>IF(OR($A45="",$I45="",$P45=""),"",IFERROR($P45-$I45,""))</f>
        <v/>
      </c>
    </row>
    <row r="46" ht="24" customHeight="1">
      <c r="A46" s="16" t="n"/>
      <c r="B46" s="17" t="n"/>
      <c r="C46" s="16" t="n"/>
      <c r="D46" s="17" t="n"/>
      <c r="E46" s="18" t="n"/>
      <c r="F46" s="35" t="n"/>
      <c r="G46" s="35" t="n"/>
      <c r="H46" s="17" t="n"/>
      <c r="I46" s="36" t="n"/>
      <c r="J46" s="18" t="n"/>
      <c r="K46" s="18" t="n"/>
      <c r="L46" s="17" t="n"/>
      <c r="M46" s="35" t="n"/>
      <c r="N46" s="18" t="n"/>
      <c r="O46" s="16" t="n"/>
      <c r="P46" s="36" t="n"/>
      <c r="Q46" s="24">
        <f>IF(OR($A46="",$G46=""),"",IFERROR($G46-Assumptions!$B$2,""))</f>
        <v/>
      </c>
      <c r="R46" s="25">
        <f>IF($A46="","",IF($G46="","Check expiration date",IF(AND($F46&lt;&gt;"",$G46&lt;$F46),"Check date order",IF(OR($K46="Closed",$K46="Withdrawn"),"Closed",IF(AND($N46="Placed",$O46=""),"Check replacement ref",IF($G46&lt;Assumptions!$B$2,"Expired - review",IF($M46="","Set action due",IF($M46&lt;Assumptions!$B$2,"Past due",IF($M46&lt;=Assumptions!$B$2+Assumptions!$B$3,"Due soon","On track")))))))))</f>
        <v/>
      </c>
      <c r="S46" s="38">
        <f>IF(OR($A46="",$I46="",$P46=""),"",IFERROR($P46-$I46,""))</f>
        <v/>
      </c>
    </row>
    <row r="47" ht="24" customHeight="1">
      <c r="A47" s="16" t="n"/>
      <c r="B47" s="17" t="n"/>
      <c r="C47" s="16" t="n"/>
      <c r="D47" s="17" t="n"/>
      <c r="E47" s="18" t="n"/>
      <c r="F47" s="35" t="n"/>
      <c r="G47" s="35" t="n"/>
      <c r="H47" s="17" t="n"/>
      <c r="I47" s="36" t="n"/>
      <c r="J47" s="18" t="n"/>
      <c r="K47" s="18" t="n"/>
      <c r="L47" s="17" t="n"/>
      <c r="M47" s="35" t="n"/>
      <c r="N47" s="18" t="n"/>
      <c r="O47" s="16" t="n"/>
      <c r="P47" s="36" t="n"/>
      <c r="Q47" s="21">
        <f>IF(OR($A47="",$G47=""),"",IFERROR($G47-Assumptions!$B$2,""))</f>
        <v/>
      </c>
      <c r="R47" s="22">
        <f>IF($A47="","",IF($G47="","Check expiration date",IF(AND($F47&lt;&gt;"",$G47&lt;$F47),"Check date order",IF(OR($K47="Closed",$K47="Withdrawn"),"Closed",IF(AND($N47="Placed",$O47=""),"Check replacement ref",IF($G47&lt;Assumptions!$B$2,"Expired - review",IF($M47="","Set action due",IF($M47&lt;Assumptions!$B$2,"Past due",IF($M47&lt;=Assumptions!$B$2+Assumptions!$B$3,"Due soon","On track")))))))))</f>
        <v/>
      </c>
      <c r="S47" s="37">
        <f>IF(OR($A47="",$I47="",$P47=""),"",IFERROR($P47-$I47,""))</f>
        <v/>
      </c>
    </row>
    <row r="48" ht="24" customHeight="1">
      <c r="A48" s="16" t="n"/>
      <c r="B48" s="17" t="n"/>
      <c r="C48" s="16" t="n"/>
      <c r="D48" s="17" t="n"/>
      <c r="E48" s="18" t="n"/>
      <c r="F48" s="35" t="n"/>
      <c r="G48" s="35" t="n"/>
      <c r="H48" s="17" t="n"/>
      <c r="I48" s="36" t="n"/>
      <c r="J48" s="18" t="n"/>
      <c r="K48" s="18" t="n"/>
      <c r="L48" s="17" t="n"/>
      <c r="M48" s="35" t="n"/>
      <c r="N48" s="18" t="n"/>
      <c r="O48" s="16" t="n"/>
      <c r="P48" s="36" t="n"/>
      <c r="Q48" s="24">
        <f>IF(OR($A48="",$G48=""),"",IFERROR($G48-Assumptions!$B$2,""))</f>
        <v/>
      </c>
      <c r="R48" s="25">
        <f>IF($A48="","",IF($G48="","Check expiration date",IF(AND($F48&lt;&gt;"",$G48&lt;$F48),"Check date order",IF(OR($K48="Closed",$K48="Withdrawn"),"Closed",IF(AND($N48="Placed",$O48=""),"Check replacement ref",IF($G48&lt;Assumptions!$B$2,"Expired - review",IF($M48="","Set action due",IF($M48&lt;Assumptions!$B$2,"Past due",IF($M48&lt;=Assumptions!$B$2+Assumptions!$B$3,"Due soon","On track")))))))))</f>
        <v/>
      </c>
      <c r="S48" s="38">
        <f>IF(OR($A48="",$I48="",$P48=""),"",IFERROR($P48-$I48,""))</f>
        <v/>
      </c>
    </row>
    <row r="49" ht="24" customHeight="1">
      <c r="A49" s="16" t="n"/>
      <c r="B49" s="17" t="n"/>
      <c r="C49" s="16" t="n"/>
      <c r="D49" s="17" t="n"/>
      <c r="E49" s="18" t="n"/>
      <c r="F49" s="35" t="n"/>
      <c r="G49" s="35" t="n"/>
      <c r="H49" s="17" t="n"/>
      <c r="I49" s="36" t="n"/>
      <c r="J49" s="18" t="n"/>
      <c r="K49" s="18" t="n"/>
      <c r="L49" s="17" t="n"/>
      <c r="M49" s="35" t="n"/>
      <c r="N49" s="18" t="n"/>
      <c r="O49" s="16" t="n"/>
      <c r="P49" s="36" t="n"/>
      <c r="Q49" s="21">
        <f>IF(OR($A49="",$G49=""),"",IFERROR($G49-Assumptions!$B$2,""))</f>
        <v/>
      </c>
      <c r="R49" s="22">
        <f>IF($A49="","",IF($G49="","Check expiration date",IF(AND($F49&lt;&gt;"",$G49&lt;$F49),"Check date order",IF(OR($K49="Closed",$K49="Withdrawn"),"Closed",IF(AND($N49="Placed",$O49=""),"Check replacement ref",IF($G49&lt;Assumptions!$B$2,"Expired - review",IF($M49="","Set action due",IF($M49&lt;Assumptions!$B$2,"Past due",IF($M49&lt;=Assumptions!$B$2+Assumptions!$B$3,"Due soon","On track")))))))))</f>
        <v/>
      </c>
      <c r="S49" s="37">
        <f>IF(OR($A49="",$I49="",$P49=""),"",IFERROR($P49-$I49,""))</f>
        <v/>
      </c>
    </row>
    <row r="50" ht="24" customHeight="1">
      <c r="A50" s="16" t="n"/>
      <c r="B50" s="17" t="n"/>
      <c r="C50" s="16" t="n"/>
      <c r="D50" s="17" t="n"/>
      <c r="E50" s="18" t="n"/>
      <c r="F50" s="35" t="n"/>
      <c r="G50" s="35" t="n"/>
      <c r="H50" s="17" t="n"/>
      <c r="I50" s="36" t="n"/>
      <c r="J50" s="18" t="n"/>
      <c r="K50" s="18" t="n"/>
      <c r="L50" s="17" t="n"/>
      <c r="M50" s="35" t="n"/>
      <c r="N50" s="18" t="n"/>
      <c r="O50" s="16" t="n"/>
      <c r="P50" s="36" t="n"/>
      <c r="Q50" s="24">
        <f>IF(OR($A50="",$G50=""),"",IFERROR($G50-Assumptions!$B$2,""))</f>
        <v/>
      </c>
      <c r="R50" s="25">
        <f>IF($A50="","",IF($G50="","Check expiration date",IF(AND($F50&lt;&gt;"",$G50&lt;$F50),"Check date order",IF(OR($K50="Closed",$K50="Withdrawn"),"Closed",IF(AND($N50="Placed",$O50=""),"Check replacement ref",IF($G50&lt;Assumptions!$B$2,"Expired - review",IF($M50="","Set action due",IF($M50&lt;Assumptions!$B$2,"Past due",IF($M50&lt;=Assumptions!$B$2+Assumptions!$B$3,"Due soon","On track")))))))))</f>
        <v/>
      </c>
      <c r="S50" s="38">
        <f>IF(OR($A50="",$I50="",$P50=""),"",IFERROR($P50-$I50,""))</f>
        <v/>
      </c>
    </row>
    <row r="51" ht="24" customHeight="1">
      <c r="A51" s="16" t="n"/>
      <c r="B51" s="17" t="n"/>
      <c r="C51" s="16" t="n"/>
      <c r="D51" s="17" t="n"/>
      <c r="E51" s="18" t="n"/>
      <c r="F51" s="35" t="n"/>
      <c r="G51" s="35" t="n"/>
      <c r="H51" s="17" t="n"/>
      <c r="I51" s="36" t="n"/>
      <c r="J51" s="18" t="n"/>
      <c r="K51" s="18" t="n"/>
      <c r="L51" s="17" t="n"/>
      <c r="M51" s="35" t="n"/>
      <c r="N51" s="18" t="n"/>
      <c r="O51" s="16" t="n"/>
      <c r="P51" s="36" t="n"/>
      <c r="Q51" s="21">
        <f>IF(OR($A51="",$G51=""),"",IFERROR($G51-Assumptions!$B$2,""))</f>
        <v/>
      </c>
      <c r="R51" s="22">
        <f>IF($A51="","",IF($G51="","Check expiration date",IF(AND($F51&lt;&gt;"",$G51&lt;$F51),"Check date order",IF(OR($K51="Closed",$K51="Withdrawn"),"Closed",IF(AND($N51="Placed",$O51=""),"Check replacement ref",IF($G51&lt;Assumptions!$B$2,"Expired - review",IF($M51="","Set action due",IF($M51&lt;Assumptions!$B$2,"Past due",IF($M51&lt;=Assumptions!$B$2+Assumptions!$B$3,"Due soon","On track")))))))))</f>
        <v/>
      </c>
      <c r="S51" s="37">
        <f>IF(OR($A51="",$I51="",$P51=""),"",IFERROR($P51-$I51,""))</f>
        <v/>
      </c>
    </row>
    <row r="52" ht="24" customHeight="1">
      <c r="A52" s="16" t="n"/>
      <c r="B52" s="17" t="n"/>
      <c r="C52" s="16" t="n"/>
      <c r="D52" s="17" t="n"/>
      <c r="E52" s="18" t="n"/>
      <c r="F52" s="35" t="n"/>
      <c r="G52" s="35" t="n"/>
      <c r="H52" s="17" t="n"/>
      <c r="I52" s="36" t="n"/>
      <c r="J52" s="18" t="n"/>
      <c r="K52" s="18" t="n"/>
      <c r="L52" s="17" t="n"/>
      <c r="M52" s="35" t="n"/>
      <c r="N52" s="18" t="n"/>
      <c r="O52" s="16" t="n"/>
      <c r="P52" s="36" t="n"/>
      <c r="Q52" s="24">
        <f>IF(OR($A52="",$G52=""),"",IFERROR($G52-Assumptions!$B$2,""))</f>
        <v/>
      </c>
      <c r="R52" s="25">
        <f>IF($A52="","",IF($G52="","Check expiration date",IF(AND($F52&lt;&gt;"",$G52&lt;$F52),"Check date order",IF(OR($K52="Closed",$K52="Withdrawn"),"Closed",IF(AND($N52="Placed",$O52=""),"Check replacement ref",IF($G52&lt;Assumptions!$B$2,"Expired - review",IF($M52="","Set action due",IF($M52&lt;Assumptions!$B$2,"Past due",IF($M52&lt;=Assumptions!$B$2+Assumptions!$B$3,"Due soon","On track")))))))))</f>
        <v/>
      </c>
      <c r="S52" s="38">
        <f>IF(OR($A52="",$I52="",$P52=""),"",IFERROR($P52-$I52,""))</f>
        <v/>
      </c>
    </row>
    <row r="53" ht="24" customHeight="1">
      <c r="A53" s="16" t="n"/>
      <c r="B53" s="17" t="n"/>
      <c r="C53" s="16" t="n"/>
      <c r="D53" s="17" t="n"/>
      <c r="E53" s="18" t="n"/>
      <c r="F53" s="35" t="n"/>
      <c r="G53" s="35" t="n"/>
      <c r="H53" s="17" t="n"/>
      <c r="I53" s="36" t="n"/>
      <c r="J53" s="18" t="n"/>
      <c r="K53" s="18" t="n"/>
      <c r="L53" s="17" t="n"/>
      <c r="M53" s="35" t="n"/>
      <c r="N53" s="18" t="n"/>
      <c r="O53" s="16" t="n"/>
      <c r="P53" s="36" t="n"/>
      <c r="Q53" s="21">
        <f>IF(OR($A53="",$G53=""),"",IFERROR($G53-Assumptions!$B$2,""))</f>
        <v/>
      </c>
      <c r="R53" s="22">
        <f>IF($A53="","",IF($G53="","Check expiration date",IF(AND($F53&lt;&gt;"",$G53&lt;$F53),"Check date order",IF(OR($K53="Closed",$K53="Withdrawn"),"Closed",IF(AND($N53="Placed",$O53=""),"Check replacement ref",IF($G53&lt;Assumptions!$B$2,"Expired - review",IF($M53="","Set action due",IF($M53&lt;Assumptions!$B$2,"Past due",IF($M53&lt;=Assumptions!$B$2+Assumptions!$B$3,"Due soon","On track")))))))))</f>
        <v/>
      </c>
      <c r="S53" s="37">
        <f>IF(OR($A53="",$I53="",$P53=""),"",IFERROR($P53-$I53,""))</f>
        <v/>
      </c>
    </row>
    <row r="54" ht="24" customHeight="1">
      <c r="A54" s="16" t="n"/>
      <c r="B54" s="17" t="n"/>
      <c r="C54" s="16" t="n"/>
      <c r="D54" s="17" t="n"/>
      <c r="E54" s="18" t="n"/>
      <c r="F54" s="35" t="n"/>
      <c r="G54" s="35" t="n"/>
      <c r="H54" s="17" t="n"/>
      <c r="I54" s="36" t="n"/>
      <c r="J54" s="18" t="n"/>
      <c r="K54" s="18" t="n"/>
      <c r="L54" s="17" t="n"/>
      <c r="M54" s="35" t="n"/>
      <c r="N54" s="18" t="n"/>
      <c r="O54" s="16" t="n"/>
      <c r="P54" s="36" t="n"/>
      <c r="Q54" s="24">
        <f>IF(OR($A54="",$G54=""),"",IFERROR($G54-Assumptions!$B$2,""))</f>
        <v/>
      </c>
      <c r="R54" s="25">
        <f>IF($A54="","",IF($G54="","Check expiration date",IF(AND($F54&lt;&gt;"",$G54&lt;$F54),"Check date order",IF(OR($K54="Closed",$K54="Withdrawn"),"Closed",IF(AND($N54="Placed",$O54=""),"Check replacement ref",IF($G54&lt;Assumptions!$B$2,"Expired - review",IF($M54="","Set action due",IF($M54&lt;Assumptions!$B$2,"Past due",IF($M54&lt;=Assumptions!$B$2+Assumptions!$B$3,"Due soon","On track")))))))))</f>
        <v/>
      </c>
      <c r="S54" s="38">
        <f>IF(OR($A54="",$I54="",$P54=""),"",IFERROR($P54-$I54,""))</f>
        <v/>
      </c>
    </row>
    <row r="55" ht="24" customHeight="1">
      <c r="A55" s="16" t="n"/>
      <c r="B55" s="17" t="n"/>
      <c r="C55" s="16" t="n"/>
      <c r="D55" s="17" t="n"/>
      <c r="E55" s="18" t="n"/>
      <c r="F55" s="35" t="n"/>
      <c r="G55" s="35" t="n"/>
      <c r="H55" s="17" t="n"/>
      <c r="I55" s="36" t="n"/>
      <c r="J55" s="18" t="n"/>
      <c r="K55" s="18" t="n"/>
      <c r="L55" s="17" t="n"/>
      <c r="M55" s="35" t="n"/>
      <c r="N55" s="18" t="n"/>
      <c r="O55" s="16" t="n"/>
      <c r="P55" s="36" t="n"/>
      <c r="Q55" s="21">
        <f>IF(OR($A55="",$G55=""),"",IFERROR($G55-Assumptions!$B$2,""))</f>
        <v/>
      </c>
      <c r="R55" s="22">
        <f>IF($A55="","",IF($G55="","Check expiration date",IF(AND($F55&lt;&gt;"",$G55&lt;$F55),"Check date order",IF(OR($K55="Closed",$K55="Withdrawn"),"Closed",IF(AND($N55="Placed",$O55=""),"Check replacement ref",IF($G55&lt;Assumptions!$B$2,"Expired - review",IF($M55="","Set action due",IF($M55&lt;Assumptions!$B$2,"Past due",IF($M55&lt;=Assumptions!$B$2+Assumptions!$B$3,"Due soon","On track")))))))))</f>
        <v/>
      </c>
      <c r="S55" s="37">
        <f>IF(OR($A55="",$I55="",$P55=""),"",IFERROR($P55-$I55,""))</f>
        <v/>
      </c>
    </row>
    <row r="56" ht="24" customHeight="1">
      <c r="A56" s="16" t="n"/>
      <c r="B56" s="17" t="n"/>
      <c r="C56" s="16" t="n"/>
      <c r="D56" s="17" t="n"/>
      <c r="E56" s="18" t="n"/>
      <c r="F56" s="35" t="n"/>
      <c r="G56" s="35" t="n"/>
      <c r="H56" s="17" t="n"/>
      <c r="I56" s="36" t="n"/>
      <c r="J56" s="18" t="n"/>
      <c r="K56" s="18" t="n"/>
      <c r="L56" s="17" t="n"/>
      <c r="M56" s="35" t="n"/>
      <c r="N56" s="18" t="n"/>
      <c r="O56" s="16" t="n"/>
      <c r="P56" s="36" t="n"/>
      <c r="Q56" s="24">
        <f>IF(OR($A56="",$G56=""),"",IFERROR($G56-Assumptions!$B$2,""))</f>
        <v/>
      </c>
      <c r="R56" s="25">
        <f>IF($A56="","",IF($G56="","Check expiration date",IF(AND($F56&lt;&gt;"",$G56&lt;$F56),"Check date order",IF(OR($K56="Closed",$K56="Withdrawn"),"Closed",IF(AND($N56="Placed",$O56=""),"Check replacement ref",IF($G56&lt;Assumptions!$B$2,"Expired - review",IF($M56="","Set action due",IF($M56&lt;Assumptions!$B$2,"Past due",IF($M56&lt;=Assumptions!$B$2+Assumptions!$B$3,"Due soon","On track")))))))))</f>
        <v/>
      </c>
      <c r="S56" s="38">
        <f>IF(OR($A56="",$I56="",$P56=""),"",IFERROR($P56-$I56,""))</f>
        <v/>
      </c>
    </row>
    <row r="57" ht="24" customHeight="1">
      <c r="A57" s="16" t="n"/>
      <c r="B57" s="17" t="n"/>
      <c r="C57" s="16" t="n"/>
      <c r="D57" s="17" t="n"/>
      <c r="E57" s="18" t="n"/>
      <c r="F57" s="35" t="n"/>
      <c r="G57" s="35" t="n"/>
      <c r="H57" s="17" t="n"/>
      <c r="I57" s="36" t="n"/>
      <c r="J57" s="18" t="n"/>
      <c r="K57" s="18" t="n"/>
      <c r="L57" s="17" t="n"/>
      <c r="M57" s="35" t="n"/>
      <c r="N57" s="18" t="n"/>
      <c r="O57" s="16" t="n"/>
      <c r="P57" s="36" t="n"/>
      <c r="Q57" s="21">
        <f>IF(OR($A57="",$G57=""),"",IFERROR($G57-Assumptions!$B$2,""))</f>
        <v/>
      </c>
      <c r="R57" s="22">
        <f>IF($A57="","",IF($G57="","Check expiration date",IF(AND($F57&lt;&gt;"",$G57&lt;$F57),"Check date order",IF(OR($K57="Closed",$K57="Withdrawn"),"Closed",IF(AND($N57="Placed",$O57=""),"Check replacement ref",IF($G57&lt;Assumptions!$B$2,"Expired - review",IF($M57="","Set action due",IF($M57&lt;Assumptions!$B$2,"Past due",IF($M57&lt;=Assumptions!$B$2+Assumptions!$B$3,"Due soon","On track")))))))))</f>
        <v/>
      </c>
      <c r="S57" s="37">
        <f>IF(OR($A57="",$I57="",$P57=""),"",IFERROR($P57-$I57,""))</f>
        <v/>
      </c>
    </row>
    <row r="58" ht="24" customHeight="1">
      <c r="A58" s="16" t="n"/>
      <c r="B58" s="17" t="n"/>
      <c r="C58" s="16" t="n"/>
      <c r="D58" s="17" t="n"/>
      <c r="E58" s="18" t="n"/>
      <c r="F58" s="35" t="n"/>
      <c r="G58" s="35" t="n"/>
      <c r="H58" s="17" t="n"/>
      <c r="I58" s="36" t="n"/>
      <c r="J58" s="18" t="n"/>
      <c r="K58" s="18" t="n"/>
      <c r="L58" s="17" t="n"/>
      <c r="M58" s="35" t="n"/>
      <c r="N58" s="18" t="n"/>
      <c r="O58" s="16" t="n"/>
      <c r="P58" s="36" t="n"/>
      <c r="Q58" s="24">
        <f>IF(OR($A58="",$G58=""),"",IFERROR($G58-Assumptions!$B$2,""))</f>
        <v/>
      </c>
      <c r="R58" s="25">
        <f>IF($A58="","",IF($G58="","Check expiration date",IF(AND($F58&lt;&gt;"",$G58&lt;$F58),"Check date order",IF(OR($K58="Closed",$K58="Withdrawn"),"Closed",IF(AND($N58="Placed",$O58=""),"Check replacement ref",IF($G58&lt;Assumptions!$B$2,"Expired - review",IF($M58="","Set action due",IF($M58&lt;Assumptions!$B$2,"Past due",IF($M58&lt;=Assumptions!$B$2+Assumptions!$B$3,"Due soon","On track")))))))))</f>
        <v/>
      </c>
      <c r="S58" s="38">
        <f>IF(OR($A58="",$I58="",$P58=""),"",IFERROR($P58-$I58,""))</f>
        <v/>
      </c>
    </row>
    <row r="59" ht="24" customHeight="1">
      <c r="A59" s="16" t="n"/>
      <c r="B59" s="17" t="n"/>
      <c r="C59" s="16" t="n"/>
      <c r="D59" s="17" t="n"/>
      <c r="E59" s="18" t="n"/>
      <c r="F59" s="35" t="n"/>
      <c r="G59" s="35" t="n"/>
      <c r="H59" s="17" t="n"/>
      <c r="I59" s="36" t="n"/>
      <c r="J59" s="18" t="n"/>
      <c r="K59" s="18" t="n"/>
      <c r="L59" s="17" t="n"/>
      <c r="M59" s="35" t="n"/>
      <c r="N59" s="18" t="n"/>
      <c r="O59" s="16" t="n"/>
      <c r="P59" s="36" t="n"/>
      <c r="Q59" s="21">
        <f>IF(OR($A59="",$G59=""),"",IFERROR($G59-Assumptions!$B$2,""))</f>
        <v/>
      </c>
      <c r="R59" s="22">
        <f>IF($A59="","",IF($G59="","Check expiration date",IF(AND($F59&lt;&gt;"",$G59&lt;$F59),"Check date order",IF(OR($K59="Closed",$K59="Withdrawn"),"Closed",IF(AND($N59="Placed",$O59=""),"Check replacement ref",IF($G59&lt;Assumptions!$B$2,"Expired - review",IF($M59="","Set action due",IF($M59&lt;Assumptions!$B$2,"Past due",IF($M59&lt;=Assumptions!$B$2+Assumptions!$B$3,"Due soon","On track")))))))))</f>
        <v/>
      </c>
      <c r="S59" s="37">
        <f>IF(OR($A59="",$I59="",$P59=""),"",IFERROR($P59-$I59,""))</f>
        <v/>
      </c>
    </row>
    <row r="60" ht="24" customHeight="1">
      <c r="A60" s="16" t="n"/>
      <c r="B60" s="17" t="n"/>
      <c r="C60" s="16" t="n"/>
      <c r="D60" s="17" t="n"/>
      <c r="E60" s="18" t="n"/>
      <c r="F60" s="35" t="n"/>
      <c r="G60" s="35" t="n"/>
      <c r="H60" s="17" t="n"/>
      <c r="I60" s="36" t="n"/>
      <c r="J60" s="18" t="n"/>
      <c r="K60" s="18" t="n"/>
      <c r="L60" s="17" t="n"/>
      <c r="M60" s="35" t="n"/>
      <c r="N60" s="18" t="n"/>
      <c r="O60" s="16" t="n"/>
      <c r="P60" s="36" t="n"/>
      <c r="Q60" s="24">
        <f>IF(OR($A60="",$G60=""),"",IFERROR($G60-Assumptions!$B$2,""))</f>
        <v/>
      </c>
      <c r="R60" s="25">
        <f>IF($A60="","",IF($G60="","Check expiration date",IF(AND($F60&lt;&gt;"",$G60&lt;$F60),"Check date order",IF(OR($K60="Closed",$K60="Withdrawn"),"Closed",IF(AND($N60="Placed",$O60=""),"Check replacement ref",IF($G60&lt;Assumptions!$B$2,"Expired - review",IF($M60="","Set action due",IF($M60&lt;Assumptions!$B$2,"Past due",IF($M60&lt;=Assumptions!$B$2+Assumptions!$B$3,"Due soon","On track")))))))))</f>
        <v/>
      </c>
      <c r="S60" s="38">
        <f>IF(OR($A60="",$I60="",$P60=""),"",IFERROR($P60-$I60,""))</f>
        <v/>
      </c>
    </row>
    <row r="61" ht="24" customHeight="1">
      <c r="A61" s="16" t="n"/>
      <c r="B61" s="17" t="n"/>
      <c r="C61" s="16" t="n"/>
      <c r="D61" s="17" t="n"/>
      <c r="E61" s="18" t="n"/>
      <c r="F61" s="35" t="n"/>
      <c r="G61" s="35" t="n"/>
      <c r="H61" s="17" t="n"/>
      <c r="I61" s="36" t="n"/>
      <c r="J61" s="18" t="n"/>
      <c r="K61" s="18" t="n"/>
      <c r="L61" s="17" t="n"/>
      <c r="M61" s="35" t="n"/>
      <c r="N61" s="18" t="n"/>
      <c r="O61" s="16" t="n"/>
      <c r="P61" s="36" t="n"/>
      <c r="Q61" s="21">
        <f>IF(OR($A61="",$G61=""),"",IFERROR($G61-Assumptions!$B$2,""))</f>
        <v/>
      </c>
      <c r="R61" s="22">
        <f>IF($A61="","",IF($G61="","Check expiration date",IF(AND($F61&lt;&gt;"",$G61&lt;$F61),"Check date order",IF(OR($K61="Closed",$K61="Withdrawn"),"Closed",IF(AND($N61="Placed",$O61=""),"Check replacement ref",IF($G61&lt;Assumptions!$B$2,"Expired - review",IF($M61="","Set action due",IF($M61&lt;Assumptions!$B$2,"Past due",IF($M61&lt;=Assumptions!$B$2+Assumptions!$B$3,"Due soon","On track")))))))))</f>
        <v/>
      </c>
      <c r="S61" s="37">
        <f>IF(OR($A61="",$I61="",$P61=""),"",IFERROR($P61-$I61,""))</f>
        <v/>
      </c>
    </row>
    <row r="62" ht="24" customHeight="1">
      <c r="A62" s="16" t="n"/>
      <c r="B62" s="17" t="n"/>
      <c r="C62" s="16" t="n"/>
      <c r="D62" s="17" t="n"/>
      <c r="E62" s="18" t="n"/>
      <c r="F62" s="35" t="n"/>
      <c r="G62" s="35" t="n"/>
      <c r="H62" s="17" t="n"/>
      <c r="I62" s="36" t="n"/>
      <c r="J62" s="18" t="n"/>
      <c r="K62" s="18" t="n"/>
      <c r="L62" s="17" t="n"/>
      <c r="M62" s="35" t="n"/>
      <c r="N62" s="18" t="n"/>
      <c r="O62" s="16" t="n"/>
      <c r="P62" s="36" t="n"/>
      <c r="Q62" s="24">
        <f>IF(OR($A62="",$G62=""),"",IFERROR($G62-Assumptions!$B$2,""))</f>
        <v/>
      </c>
      <c r="R62" s="25">
        <f>IF($A62="","",IF($G62="","Check expiration date",IF(AND($F62&lt;&gt;"",$G62&lt;$F62),"Check date order",IF(OR($K62="Closed",$K62="Withdrawn"),"Closed",IF(AND($N62="Placed",$O62=""),"Check replacement ref",IF($G62&lt;Assumptions!$B$2,"Expired - review",IF($M62="","Set action due",IF($M62&lt;Assumptions!$B$2,"Past due",IF($M62&lt;=Assumptions!$B$2+Assumptions!$B$3,"Due soon","On track")))))))))</f>
        <v/>
      </c>
      <c r="S62" s="38">
        <f>IF(OR($A62="",$I62="",$P62=""),"",IFERROR($P62-$I62,""))</f>
        <v/>
      </c>
    </row>
    <row r="63" ht="24" customHeight="1">
      <c r="A63" s="16" t="n"/>
      <c r="B63" s="17" t="n"/>
      <c r="C63" s="16" t="n"/>
      <c r="D63" s="17" t="n"/>
      <c r="E63" s="18" t="n"/>
      <c r="F63" s="35" t="n"/>
      <c r="G63" s="35" t="n"/>
      <c r="H63" s="17" t="n"/>
      <c r="I63" s="36" t="n"/>
      <c r="J63" s="18" t="n"/>
      <c r="K63" s="18" t="n"/>
      <c r="L63" s="17" t="n"/>
      <c r="M63" s="35" t="n"/>
      <c r="N63" s="18" t="n"/>
      <c r="O63" s="16" t="n"/>
      <c r="P63" s="36" t="n"/>
      <c r="Q63" s="21">
        <f>IF(OR($A63="",$G63=""),"",IFERROR($G63-Assumptions!$B$2,""))</f>
        <v/>
      </c>
      <c r="R63" s="22">
        <f>IF($A63="","",IF($G63="","Check expiration date",IF(AND($F63&lt;&gt;"",$G63&lt;$F63),"Check date order",IF(OR($K63="Closed",$K63="Withdrawn"),"Closed",IF(AND($N63="Placed",$O63=""),"Check replacement ref",IF($G63&lt;Assumptions!$B$2,"Expired - review",IF($M63="","Set action due",IF($M63&lt;Assumptions!$B$2,"Past due",IF($M63&lt;=Assumptions!$B$2+Assumptions!$B$3,"Due soon","On track")))))))))</f>
        <v/>
      </c>
      <c r="S63" s="37">
        <f>IF(OR($A63="",$I63="",$P63=""),"",IFERROR($P63-$I63,""))</f>
        <v/>
      </c>
    </row>
    <row r="64" ht="24" customHeight="1">
      <c r="A64" s="16" t="n"/>
      <c r="B64" s="17" t="n"/>
      <c r="C64" s="16" t="n"/>
      <c r="D64" s="17" t="n"/>
      <c r="E64" s="18" t="n"/>
      <c r="F64" s="35" t="n"/>
      <c r="G64" s="35" t="n"/>
      <c r="H64" s="17" t="n"/>
      <c r="I64" s="36" t="n"/>
      <c r="J64" s="18" t="n"/>
      <c r="K64" s="18" t="n"/>
      <c r="L64" s="17" t="n"/>
      <c r="M64" s="35" t="n"/>
      <c r="N64" s="18" t="n"/>
      <c r="O64" s="16" t="n"/>
      <c r="P64" s="36" t="n"/>
      <c r="Q64" s="24">
        <f>IF(OR($A64="",$G64=""),"",IFERROR($G64-Assumptions!$B$2,""))</f>
        <v/>
      </c>
      <c r="R64" s="25">
        <f>IF($A64="","",IF($G64="","Check expiration date",IF(AND($F64&lt;&gt;"",$G64&lt;$F64),"Check date order",IF(OR($K64="Closed",$K64="Withdrawn"),"Closed",IF(AND($N64="Placed",$O64=""),"Check replacement ref",IF($G64&lt;Assumptions!$B$2,"Expired - review",IF($M64="","Set action due",IF($M64&lt;Assumptions!$B$2,"Past due",IF($M64&lt;=Assumptions!$B$2+Assumptions!$B$3,"Due soon","On track")))))))))</f>
        <v/>
      </c>
      <c r="S64" s="38">
        <f>IF(OR($A64="",$I64="",$P64=""),"",IFERROR($P64-$I64,""))</f>
        <v/>
      </c>
    </row>
    <row r="65" ht="24" customHeight="1">
      <c r="A65" s="16" t="n"/>
      <c r="B65" s="17" t="n"/>
      <c r="C65" s="16" t="n"/>
      <c r="D65" s="17" t="n"/>
      <c r="E65" s="18" t="n"/>
      <c r="F65" s="35" t="n"/>
      <c r="G65" s="35" t="n"/>
      <c r="H65" s="17" t="n"/>
      <c r="I65" s="36" t="n"/>
      <c r="J65" s="18" t="n"/>
      <c r="K65" s="18" t="n"/>
      <c r="L65" s="17" t="n"/>
      <c r="M65" s="35" t="n"/>
      <c r="N65" s="18" t="n"/>
      <c r="O65" s="16" t="n"/>
      <c r="P65" s="36" t="n"/>
      <c r="Q65" s="21">
        <f>IF(OR($A65="",$G65=""),"",IFERROR($G65-Assumptions!$B$2,""))</f>
        <v/>
      </c>
      <c r="R65" s="22">
        <f>IF($A65="","",IF($G65="","Check expiration date",IF(AND($F65&lt;&gt;"",$G65&lt;$F65),"Check date order",IF(OR($K65="Closed",$K65="Withdrawn"),"Closed",IF(AND($N65="Placed",$O65=""),"Check replacement ref",IF($G65&lt;Assumptions!$B$2,"Expired - review",IF($M65="","Set action due",IF($M65&lt;Assumptions!$B$2,"Past due",IF($M65&lt;=Assumptions!$B$2+Assumptions!$B$3,"Due soon","On track")))))))))</f>
        <v/>
      </c>
      <c r="S65" s="37">
        <f>IF(OR($A65="",$I65="",$P65=""),"",IFERROR($P65-$I65,""))</f>
        <v/>
      </c>
    </row>
    <row r="66" ht="24" customHeight="1">
      <c r="A66" s="16" t="n"/>
      <c r="B66" s="17" t="n"/>
      <c r="C66" s="16" t="n"/>
      <c r="D66" s="17" t="n"/>
      <c r="E66" s="18" t="n"/>
      <c r="F66" s="35" t="n"/>
      <c r="G66" s="35" t="n"/>
      <c r="H66" s="17" t="n"/>
      <c r="I66" s="36" t="n"/>
      <c r="J66" s="18" t="n"/>
      <c r="K66" s="18" t="n"/>
      <c r="L66" s="17" t="n"/>
      <c r="M66" s="35" t="n"/>
      <c r="N66" s="18" t="n"/>
      <c r="O66" s="16" t="n"/>
      <c r="P66" s="36" t="n"/>
      <c r="Q66" s="24">
        <f>IF(OR($A66="",$G66=""),"",IFERROR($G66-Assumptions!$B$2,""))</f>
        <v/>
      </c>
      <c r="R66" s="25">
        <f>IF($A66="","",IF($G66="","Check expiration date",IF(AND($F66&lt;&gt;"",$G66&lt;$F66),"Check date order",IF(OR($K66="Closed",$K66="Withdrawn"),"Closed",IF(AND($N66="Placed",$O66=""),"Check replacement ref",IF($G66&lt;Assumptions!$B$2,"Expired - review",IF($M66="","Set action due",IF($M66&lt;Assumptions!$B$2,"Past due",IF($M66&lt;=Assumptions!$B$2+Assumptions!$B$3,"Due soon","On track")))))))))</f>
        <v/>
      </c>
      <c r="S66" s="38">
        <f>IF(OR($A66="",$I66="",$P66=""),"",IFERROR($P66-$I66,""))</f>
        <v/>
      </c>
    </row>
    <row r="67" ht="24" customHeight="1">
      <c r="A67" s="16" t="n"/>
      <c r="B67" s="17" t="n"/>
      <c r="C67" s="16" t="n"/>
      <c r="D67" s="17" t="n"/>
      <c r="E67" s="18" t="n"/>
      <c r="F67" s="35" t="n"/>
      <c r="G67" s="35" t="n"/>
      <c r="H67" s="17" t="n"/>
      <c r="I67" s="36" t="n"/>
      <c r="J67" s="18" t="n"/>
      <c r="K67" s="18" t="n"/>
      <c r="L67" s="17" t="n"/>
      <c r="M67" s="35" t="n"/>
      <c r="N67" s="18" t="n"/>
      <c r="O67" s="16" t="n"/>
      <c r="P67" s="36" t="n"/>
      <c r="Q67" s="21">
        <f>IF(OR($A67="",$G67=""),"",IFERROR($G67-Assumptions!$B$2,""))</f>
        <v/>
      </c>
      <c r="R67" s="22">
        <f>IF($A67="","",IF($G67="","Check expiration date",IF(AND($F67&lt;&gt;"",$G67&lt;$F67),"Check date order",IF(OR($K67="Closed",$K67="Withdrawn"),"Closed",IF(AND($N67="Placed",$O67=""),"Check replacement ref",IF($G67&lt;Assumptions!$B$2,"Expired - review",IF($M67="","Set action due",IF($M67&lt;Assumptions!$B$2,"Past due",IF($M67&lt;=Assumptions!$B$2+Assumptions!$B$3,"Due soon","On track")))))))))</f>
        <v/>
      </c>
      <c r="S67" s="37">
        <f>IF(OR($A67="",$I67="",$P67=""),"",IFERROR($P67-$I67,""))</f>
        <v/>
      </c>
    </row>
    <row r="68" ht="24" customHeight="1">
      <c r="A68" s="16" t="n"/>
      <c r="B68" s="17" t="n"/>
      <c r="C68" s="16" t="n"/>
      <c r="D68" s="17" t="n"/>
      <c r="E68" s="18" t="n"/>
      <c r="F68" s="35" t="n"/>
      <c r="G68" s="35" t="n"/>
      <c r="H68" s="17" t="n"/>
      <c r="I68" s="36" t="n"/>
      <c r="J68" s="18" t="n"/>
      <c r="K68" s="18" t="n"/>
      <c r="L68" s="17" t="n"/>
      <c r="M68" s="35" t="n"/>
      <c r="N68" s="18" t="n"/>
      <c r="O68" s="16" t="n"/>
      <c r="P68" s="36" t="n"/>
      <c r="Q68" s="24">
        <f>IF(OR($A68="",$G68=""),"",IFERROR($G68-Assumptions!$B$2,""))</f>
        <v/>
      </c>
      <c r="R68" s="25">
        <f>IF($A68="","",IF($G68="","Check expiration date",IF(AND($F68&lt;&gt;"",$G68&lt;$F68),"Check date order",IF(OR($K68="Closed",$K68="Withdrawn"),"Closed",IF(AND($N68="Placed",$O68=""),"Check replacement ref",IF($G68&lt;Assumptions!$B$2,"Expired - review",IF($M68="","Set action due",IF($M68&lt;Assumptions!$B$2,"Past due",IF($M68&lt;=Assumptions!$B$2+Assumptions!$B$3,"Due soon","On track")))))))))</f>
        <v/>
      </c>
      <c r="S68" s="38">
        <f>IF(OR($A68="",$I68="",$P68=""),"",IFERROR($P68-$I68,""))</f>
        <v/>
      </c>
    </row>
    <row r="69" ht="24" customHeight="1">
      <c r="A69" s="16" t="n"/>
      <c r="B69" s="17" t="n"/>
      <c r="C69" s="16" t="n"/>
      <c r="D69" s="17" t="n"/>
      <c r="E69" s="18" t="n"/>
      <c r="F69" s="35" t="n"/>
      <c r="G69" s="35" t="n"/>
      <c r="H69" s="17" t="n"/>
      <c r="I69" s="36" t="n"/>
      <c r="J69" s="18" t="n"/>
      <c r="K69" s="18" t="n"/>
      <c r="L69" s="17" t="n"/>
      <c r="M69" s="35" t="n"/>
      <c r="N69" s="18" t="n"/>
      <c r="O69" s="16" t="n"/>
      <c r="P69" s="36" t="n"/>
      <c r="Q69" s="21">
        <f>IF(OR($A69="",$G69=""),"",IFERROR($G69-Assumptions!$B$2,""))</f>
        <v/>
      </c>
      <c r="R69" s="22">
        <f>IF($A69="","",IF($G69="","Check expiration date",IF(AND($F69&lt;&gt;"",$G69&lt;$F69),"Check date order",IF(OR($K69="Closed",$K69="Withdrawn"),"Closed",IF(AND($N69="Placed",$O69=""),"Check replacement ref",IF($G69&lt;Assumptions!$B$2,"Expired - review",IF($M69="","Set action due",IF($M69&lt;Assumptions!$B$2,"Past due",IF($M69&lt;=Assumptions!$B$2+Assumptions!$B$3,"Due soon","On track")))))))))</f>
        <v/>
      </c>
      <c r="S69" s="37">
        <f>IF(OR($A69="",$I69="",$P69=""),"",IFERROR($P69-$I69,""))</f>
        <v/>
      </c>
    </row>
    <row r="70" ht="24" customHeight="1">
      <c r="A70" s="16" t="n"/>
      <c r="B70" s="17" t="n"/>
      <c r="C70" s="16" t="n"/>
      <c r="D70" s="17" t="n"/>
      <c r="E70" s="18" t="n"/>
      <c r="F70" s="35" t="n"/>
      <c r="G70" s="35" t="n"/>
      <c r="H70" s="17" t="n"/>
      <c r="I70" s="36" t="n"/>
      <c r="J70" s="18" t="n"/>
      <c r="K70" s="18" t="n"/>
      <c r="L70" s="17" t="n"/>
      <c r="M70" s="35" t="n"/>
      <c r="N70" s="18" t="n"/>
      <c r="O70" s="16" t="n"/>
      <c r="P70" s="36" t="n"/>
      <c r="Q70" s="24">
        <f>IF(OR($A70="",$G70=""),"",IFERROR($G70-Assumptions!$B$2,""))</f>
        <v/>
      </c>
      <c r="R70" s="25">
        <f>IF($A70="","",IF($G70="","Check expiration date",IF(AND($F70&lt;&gt;"",$G70&lt;$F70),"Check date order",IF(OR($K70="Closed",$K70="Withdrawn"),"Closed",IF(AND($N70="Placed",$O70=""),"Check replacement ref",IF($G70&lt;Assumptions!$B$2,"Expired - review",IF($M70="","Set action due",IF($M70&lt;Assumptions!$B$2,"Past due",IF($M70&lt;=Assumptions!$B$2+Assumptions!$B$3,"Due soon","On track")))))))))</f>
        <v/>
      </c>
      <c r="S70" s="38">
        <f>IF(OR($A70="",$I70="",$P70=""),"",IFERROR($P70-$I70,""))</f>
        <v/>
      </c>
    </row>
    <row r="71" ht="24" customHeight="1">
      <c r="A71" s="16" t="n"/>
      <c r="B71" s="17" t="n"/>
      <c r="C71" s="16" t="n"/>
      <c r="D71" s="17" t="n"/>
      <c r="E71" s="18" t="n"/>
      <c r="F71" s="35" t="n"/>
      <c r="G71" s="35" t="n"/>
      <c r="H71" s="17" t="n"/>
      <c r="I71" s="36" t="n"/>
      <c r="J71" s="18" t="n"/>
      <c r="K71" s="18" t="n"/>
      <c r="L71" s="17" t="n"/>
      <c r="M71" s="35" t="n"/>
      <c r="N71" s="18" t="n"/>
      <c r="O71" s="16" t="n"/>
      <c r="P71" s="36" t="n"/>
      <c r="Q71" s="21">
        <f>IF(OR($A71="",$G71=""),"",IFERROR($G71-Assumptions!$B$2,""))</f>
        <v/>
      </c>
      <c r="R71" s="22">
        <f>IF($A71="","",IF($G71="","Check expiration date",IF(AND($F71&lt;&gt;"",$G71&lt;$F71),"Check date order",IF(OR($K71="Closed",$K71="Withdrawn"),"Closed",IF(AND($N71="Placed",$O71=""),"Check replacement ref",IF($G71&lt;Assumptions!$B$2,"Expired - review",IF($M71="","Set action due",IF($M71&lt;Assumptions!$B$2,"Past due",IF($M71&lt;=Assumptions!$B$2+Assumptions!$B$3,"Due soon","On track")))))))))</f>
        <v/>
      </c>
      <c r="S71" s="37">
        <f>IF(OR($A71="",$I71="",$P71=""),"",IFERROR($P71-$I71,""))</f>
        <v/>
      </c>
    </row>
    <row r="72" ht="24" customHeight="1">
      <c r="A72" s="16" t="n"/>
      <c r="B72" s="17" t="n"/>
      <c r="C72" s="16" t="n"/>
      <c r="D72" s="17" t="n"/>
      <c r="E72" s="18" t="n"/>
      <c r="F72" s="35" t="n"/>
      <c r="G72" s="35" t="n"/>
      <c r="H72" s="17" t="n"/>
      <c r="I72" s="36" t="n"/>
      <c r="J72" s="18" t="n"/>
      <c r="K72" s="18" t="n"/>
      <c r="L72" s="17" t="n"/>
      <c r="M72" s="35" t="n"/>
      <c r="N72" s="18" t="n"/>
      <c r="O72" s="16" t="n"/>
      <c r="P72" s="36" t="n"/>
      <c r="Q72" s="24">
        <f>IF(OR($A72="",$G72=""),"",IFERROR($G72-Assumptions!$B$2,""))</f>
        <v/>
      </c>
      <c r="R72" s="25">
        <f>IF($A72="","",IF($G72="","Check expiration date",IF(AND($F72&lt;&gt;"",$G72&lt;$F72),"Check date order",IF(OR($K72="Closed",$K72="Withdrawn"),"Closed",IF(AND($N72="Placed",$O72=""),"Check replacement ref",IF($G72&lt;Assumptions!$B$2,"Expired - review",IF($M72="","Set action due",IF($M72&lt;Assumptions!$B$2,"Past due",IF($M72&lt;=Assumptions!$B$2+Assumptions!$B$3,"Due soon","On track")))))))))</f>
        <v/>
      </c>
      <c r="S72" s="38">
        <f>IF(OR($A72="",$I72="",$P72=""),"",IFERROR($P72-$I72,""))</f>
        <v/>
      </c>
    </row>
    <row r="73" ht="24" customHeight="1">
      <c r="A73" s="16" t="n"/>
      <c r="B73" s="17" t="n"/>
      <c r="C73" s="16" t="n"/>
      <c r="D73" s="17" t="n"/>
      <c r="E73" s="18" t="n"/>
      <c r="F73" s="35" t="n"/>
      <c r="G73" s="35" t="n"/>
      <c r="H73" s="17" t="n"/>
      <c r="I73" s="36" t="n"/>
      <c r="J73" s="18" t="n"/>
      <c r="K73" s="18" t="n"/>
      <c r="L73" s="17" t="n"/>
      <c r="M73" s="35" t="n"/>
      <c r="N73" s="18" t="n"/>
      <c r="O73" s="16" t="n"/>
      <c r="P73" s="36" t="n"/>
      <c r="Q73" s="21">
        <f>IF(OR($A73="",$G73=""),"",IFERROR($G73-Assumptions!$B$2,""))</f>
        <v/>
      </c>
      <c r="R73" s="22">
        <f>IF($A73="","",IF($G73="","Check expiration date",IF(AND($F73&lt;&gt;"",$G73&lt;$F73),"Check date order",IF(OR($K73="Closed",$K73="Withdrawn"),"Closed",IF(AND($N73="Placed",$O73=""),"Check replacement ref",IF($G73&lt;Assumptions!$B$2,"Expired - review",IF($M73="","Set action due",IF($M73&lt;Assumptions!$B$2,"Past due",IF($M73&lt;=Assumptions!$B$2+Assumptions!$B$3,"Due soon","On track")))))))))</f>
        <v/>
      </c>
      <c r="S73" s="37">
        <f>IF(OR($A73="",$I73="",$P73=""),"",IFERROR($P73-$I73,""))</f>
        <v/>
      </c>
    </row>
    <row r="74" ht="24" customHeight="1">
      <c r="A74" s="16" t="n"/>
      <c r="B74" s="17" t="n"/>
      <c r="C74" s="16" t="n"/>
      <c r="D74" s="17" t="n"/>
      <c r="E74" s="18" t="n"/>
      <c r="F74" s="35" t="n"/>
      <c r="G74" s="35" t="n"/>
      <c r="H74" s="17" t="n"/>
      <c r="I74" s="36" t="n"/>
      <c r="J74" s="18" t="n"/>
      <c r="K74" s="18" t="n"/>
      <c r="L74" s="17" t="n"/>
      <c r="M74" s="35" t="n"/>
      <c r="N74" s="18" t="n"/>
      <c r="O74" s="16" t="n"/>
      <c r="P74" s="36" t="n"/>
      <c r="Q74" s="24">
        <f>IF(OR($A74="",$G74=""),"",IFERROR($G74-Assumptions!$B$2,""))</f>
        <v/>
      </c>
      <c r="R74" s="25">
        <f>IF($A74="","",IF($G74="","Check expiration date",IF(AND($F74&lt;&gt;"",$G74&lt;$F74),"Check date order",IF(OR($K74="Closed",$K74="Withdrawn"),"Closed",IF(AND($N74="Placed",$O74=""),"Check replacement ref",IF($G74&lt;Assumptions!$B$2,"Expired - review",IF($M74="","Set action due",IF($M74&lt;Assumptions!$B$2,"Past due",IF($M74&lt;=Assumptions!$B$2+Assumptions!$B$3,"Due soon","On track")))))))))</f>
        <v/>
      </c>
      <c r="S74" s="38">
        <f>IF(OR($A74="",$I74="",$P74=""),"",IFERROR($P74-$I74,""))</f>
        <v/>
      </c>
    </row>
    <row r="75" ht="24" customHeight="1">
      <c r="A75" s="16" t="n"/>
      <c r="B75" s="17" t="n"/>
      <c r="C75" s="16" t="n"/>
      <c r="D75" s="17" t="n"/>
      <c r="E75" s="18" t="n"/>
      <c r="F75" s="35" t="n"/>
      <c r="G75" s="35" t="n"/>
      <c r="H75" s="17" t="n"/>
      <c r="I75" s="36" t="n"/>
      <c r="J75" s="18" t="n"/>
      <c r="K75" s="18" t="n"/>
      <c r="L75" s="17" t="n"/>
      <c r="M75" s="35" t="n"/>
      <c r="N75" s="18" t="n"/>
      <c r="O75" s="16" t="n"/>
      <c r="P75" s="36" t="n"/>
      <c r="Q75" s="21">
        <f>IF(OR($A75="",$G75=""),"",IFERROR($G75-Assumptions!$B$2,""))</f>
        <v/>
      </c>
      <c r="R75" s="22">
        <f>IF($A75="","",IF($G75="","Check expiration date",IF(AND($F75&lt;&gt;"",$G75&lt;$F75),"Check date order",IF(OR($K75="Closed",$K75="Withdrawn"),"Closed",IF(AND($N75="Placed",$O75=""),"Check replacement ref",IF($G75&lt;Assumptions!$B$2,"Expired - review",IF($M75="","Set action due",IF($M75&lt;Assumptions!$B$2,"Past due",IF($M75&lt;=Assumptions!$B$2+Assumptions!$B$3,"Due soon","On track")))))))))</f>
        <v/>
      </c>
      <c r="S75" s="37">
        <f>IF(OR($A75="",$I75="",$P75=""),"",IFERROR($P75-$I75,""))</f>
        <v/>
      </c>
    </row>
    <row r="76" ht="24" customHeight="1">
      <c r="A76" s="16" t="n"/>
      <c r="B76" s="17" t="n"/>
      <c r="C76" s="16" t="n"/>
      <c r="D76" s="17" t="n"/>
      <c r="E76" s="18" t="n"/>
      <c r="F76" s="35" t="n"/>
      <c r="G76" s="35" t="n"/>
      <c r="H76" s="17" t="n"/>
      <c r="I76" s="36" t="n"/>
      <c r="J76" s="18" t="n"/>
      <c r="K76" s="18" t="n"/>
      <c r="L76" s="17" t="n"/>
      <c r="M76" s="35" t="n"/>
      <c r="N76" s="18" t="n"/>
      <c r="O76" s="16" t="n"/>
      <c r="P76" s="36" t="n"/>
      <c r="Q76" s="24">
        <f>IF(OR($A76="",$G76=""),"",IFERROR($G76-Assumptions!$B$2,""))</f>
        <v/>
      </c>
      <c r="R76" s="25">
        <f>IF($A76="","",IF($G76="","Check expiration date",IF(AND($F76&lt;&gt;"",$G76&lt;$F76),"Check date order",IF(OR($K76="Closed",$K76="Withdrawn"),"Closed",IF(AND($N76="Placed",$O76=""),"Check replacement ref",IF($G76&lt;Assumptions!$B$2,"Expired - review",IF($M76="","Set action due",IF($M76&lt;Assumptions!$B$2,"Past due",IF($M76&lt;=Assumptions!$B$2+Assumptions!$B$3,"Due soon","On track")))))))))</f>
        <v/>
      </c>
      <c r="S76" s="38">
        <f>IF(OR($A76="",$I76="",$P76=""),"",IFERROR($P76-$I76,""))</f>
        <v/>
      </c>
    </row>
    <row r="77" ht="24" customHeight="1">
      <c r="A77" s="16" t="n"/>
      <c r="B77" s="17" t="n"/>
      <c r="C77" s="16" t="n"/>
      <c r="D77" s="17" t="n"/>
      <c r="E77" s="18" t="n"/>
      <c r="F77" s="35" t="n"/>
      <c r="G77" s="35" t="n"/>
      <c r="H77" s="17" t="n"/>
      <c r="I77" s="36" t="n"/>
      <c r="J77" s="18" t="n"/>
      <c r="K77" s="18" t="n"/>
      <c r="L77" s="17" t="n"/>
      <c r="M77" s="35" t="n"/>
      <c r="N77" s="18" t="n"/>
      <c r="O77" s="16" t="n"/>
      <c r="P77" s="36" t="n"/>
      <c r="Q77" s="21">
        <f>IF(OR($A77="",$G77=""),"",IFERROR($G77-Assumptions!$B$2,""))</f>
        <v/>
      </c>
      <c r="R77" s="22">
        <f>IF($A77="","",IF($G77="","Check expiration date",IF(AND($F77&lt;&gt;"",$G77&lt;$F77),"Check date order",IF(OR($K77="Closed",$K77="Withdrawn"),"Closed",IF(AND($N77="Placed",$O77=""),"Check replacement ref",IF($G77&lt;Assumptions!$B$2,"Expired - review",IF($M77="","Set action due",IF($M77&lt;Assumptions!$B$2,"Past due",IF($M77&lt;=Assumptions!$B$2+Assumptions!$B$3,"Due soon","On track")))))))))</f>
        <v/>
      </c>
      <c r="S77" s="37">
        <f>IF(OR($A77="",$I77="",$P77=""),"",IFERROR($P77-$I77,""))</f>
        <v/>
      </c>
    </row>
    <row r="78" ht="24" customHeight="1">
      <c r="A78" s="16" t="n"/>
      <c r="B78" s="17" t="n"/>
      <c r="C78" s="16" t="n"/>
      <c r="D78" s="17" t="n"/>
      <c r="E78" s="18" t="n"/>
      <c r="F78" s="35" t="n"/>
      <c r="G78" s="35" t="n"/>
      <c r="H78" s="17" t="n"/>
      <c r="I78" s="36" t="n"/>
      <c r="J78" s="18" t="n"/>
      <c r="K78" s="18" t="n"/>
      <c r="L78" s="17" t="n"/>
      <c r="M78" s="35" t="n"/>
      <c r="N78" s="18" t="n"/>
      <c r="O78" s="16" t="n"/>
      <c r="P78" s="36" t="n"/>
      <c r="Q78" s="24">
        <f>IF(OR($A78="",$G78=""),"",IFERROR($G78-Assumptions!$B$2,""))</f>
        <v/>
      </c>
      <c r="R78" s="25">
        <f>IF($A78="","",IF($G78="","Check expiration date",IF(AND($F78&lt;&gt;"",$G78&lt;$F78),"Check date order",IF(OR($K78="Closed",$K78="Withdrawn"),"Closed",IF(AND($N78="Placed",$O78=""),"Check replacement ref",IF($G78&lt;Assumptions!$B$2,"Expired - review",IF($M78="","Set action due",IF($M78&lt;Assumptions!$B$2,"Past due",IF($M78&lt;=Assumptions!$B$2+Assumptions!$B$3,"Due soon","On track")))))))))</f>
        <v/>
      </c>
      <c r="S78" s="38">
        <f>IF(OR($A78="",$I78="",$P78=""),"",IFERROR($P78-$I78,""))</f>
        <v/>
      </c>
    </row>
    <row r="79" ht="24" customHeight="1">
      <c r="A79" s="16" t="n"/>
      <c r="B79" s="17" t="n"/>
      <c r="C79" s="16" t="n"/>
      <c r="D79" s="17" t="n"/>
      <c r="E79" s="18" t="n"/>
      <c r="F79" s="35" t="n"/>
      <c r="G79" s="35" t="n"/>
      <c r="H79" s="17" t="n"/>
      <c r="I79" s="36" t="n"/>
      <c r="J79" s="18" t="n"/>
      <c r="K79" s="18" t="n"/>
      <c r="L79" s="17" t="n"/>
      <c r="M79" s="35" t="n"/>
      <c r="N79" s="18" t="n"/>
      <c r="O79" s="16" t="n"/>
      <c r="P79" s="36" t="n"/>
      <c r="Q79" s="21">
        <f>IF(OR($A79="",$G79=""),"",IFERROR($G79-Assumptions!$B$2,""))</f>
        <v/>
      </c>
      <c r="R79" s="22">
        <f>IF($A79="","",IF($G79="","Check expiration date",IF(AND($F79&lt;&gt;"",$G79&lt;$F79),"Check date order",IF(OR($K79="Closed",$K79="Withdrawn"),"Closed",IF(AND($N79="Placed",$O79=""),"Check replacement ref",IF($G79&lt;Assumptions!$B$2,"Expired - review",IF($M79="","Set action due",IF($M79&lt;Assumptions!$B$2,"Past due",IF($M79&lt;=Assumptions!$B$2+Assumptions!$B$3,"Due soon","On track")))))))))</f>
        <v/>
      </c>
      <c r="S79" s="37">
        <f>IF(OR($A79="",$I79="",$P79=""),"",IFERROR($P79-$I79,""))</f>
        <v/>
      </c>
    </row>
    <row r="80" ht="24" customHeight="1">
      <c r="A80" s="16" t="n"/>
      <c r="B80" s="17" t="n"/>
      <c r="C80" s="16" t="n"/>
      <c r="D80" s="17" t="n"/>
      <c r="E80" s="18" t="n"/>
      <c r="F80" s="35" t="n"/>
      <c r="G80" s="35" t="n"/>
      <c r="H80" s="17" t="n"/>
      <c r="I80" s="36" t="n"/>
      <c r="J80" s="18" t="n"/>
      <c r="K80" s="18" t="n"/>
      <c r="L80" s="17" t="n"/>
      <c r="M80" s="35" t="n"/>
      <c r="N80" s="18" t="n"/>
      <c r="O80" s="16" t="n"/>
      <c r="P80" s="36" t="n"/>
      <c r="Q80" s="24">
        <f>IF(OR($A80="",$G80=""),"",IFERROR($G80-Assumptions!$B$2,""))</f>
        <v/>
      </c>
      <c r="R80" s="25">
        <f>IF($A80="","",IF($G80="","Check expiration date",IF(AND($F80&lt;&gt;"",$G80&lt;$F80),"Check date order",IF(OR($K80="Closed",$K80="Withdrawn"),"Closed",IF(AND($N80="Placed",$O80=""),"Check replacement ref",IF($G80&lt;Assumptions!$B$2,"Expired - review",IF($M80="","Set action due",IF($M80&lt;Assumptions!$B$2,"Past due",IF($M80&lt;=Assumptions!$B$2+Assumptions!$B$3,"Due soon","On track")))))))))</f>
        <v/>
      </c>
      <c r="S80" s="38">
        <f>IF(OR($A80="",$I80="",$P80=""),"",IFERROR($P80-$I80,""))</f>
        <v/>
      </c>
    </row>
    <row r="81" ht="24" customHeight="1">
      <c r="A81" s="16" t="n"/>
      <c r="B81" s="17" t="n"/>
      <c r="C81" s="16" t="n"/>
      <c r="D81" s="17" t="n"/>
      <c r="E81" s="18" t="n"/>
      <c r="F81" s="35" t="n"/>
      <c r="G81" s="35" t="n"/>
      <c r="H81" s="17" t="n"/>
      <c r="I81" s="36" t="n"/>
      <c r="J81" s="18" t="n"/>
      <c r="K81" s="18" t="n"/>
      <c r="L81" s="17" t="n"/>
      <c r="M81" s="35" t="n"/>
      <c r="N81" s="18" t="n"/>
      <c r="O81" s="16" t="n"/>
      <c r="P81" s="36" t="n"/>
      <c r="Q81" s="21">
        <f>IF(OR($A81="",$G81=""),"",IFERROR($G81-Assumptions!$B$2,""))</f>
        <v/>
      </c>
      <c r="R81" s="22">
        <f>IF($A81="","",IF($G81="","Check expiration date",IF(AND($F81&lt;&gt;"",$G81&lt;$F81),"Check date order",IF(OR($K81="Closed",$K81="Withdrawn"),"Closed",IF(AND($N81="Placed",$O81=""),"Check replacement ref",IF($G81&lt;Assumptions!$B$2,"Expired - review",IF($M81="","Set action due",IF($M81&lt;Assumptions!$B$2,"Past due",IF($M81&lt;=Assumptions!$B$2+Assumptions!$B$3,"Due soon","On track")))))))))</f>
        <v/>
      </c>
      <c r="S81" s="37">
        <f>IF(OR($A81="",$I81="",$P81=""),"",IFERROR($P81-$I81,""))</f>
        <v/>
      </c>
    </row>
    <row r="82" ht="24" customHeight="1">
      <c r="A82" s="16" t="n"/>
      <c r="B82" s="17" t="n"/>
      <c r="C82" s="16" t="n"/>
      <c r="D82" s="17" t="n"/>
      <c r="E82" s="18" t="n"/>
      <c r="F82" s="35" t="n"/>
      <c r="G82" s="35" t="n"/>
      <c r="H82" s="17" t="n"/>
      <c r="I82" s="36" t="n"/>
      <c r="J82" s="18" t="n"/>
      <c r="K82" s="18" t="n"/>
      <c r="L82" s="17" t="n"/>
      <c r="M82" s="35" t="n"/>
      <c r="N82" s="18" t="n"/>
      <c r="O82" s="16" t="n"/>
      <c r="P82" s="36" t="n"/>
      <c r="Q82" s="24">
        <f>IF(OR($A82="",$G82=""),"",IFERROR($G82-Assumptions!$B$2,""))</f>
        <v/>
      </c>
      <c r="R82" s="25">
        <f>IF($A82="","",IF($G82="","Check expiration date",IF(AND($F82&lt;&gt;"",$G82&lt;$F82),"Check date order",IF(OR($K82="Closed",$K82="Withdrawn"),"Closed",IF(AND($N82="Placed",$O82=""),"Check replacement ref",IF($G82&lt;Assumptions!$B$2,"Expired - review",IF($M82="","Set action due",IF($M82&lt;Assumptions!$B$2,"Past due",IF($M82&lt;=Assumptions!$B$2+Assumptions!$B$3,"Due soon","On track")))))))))</f>
        <v/>
      </c>
      <c r="S82" s="38">
        <f>IF(OR($A82="",$I82="",$P82=""),"",IFERROR($P82-$I82,""))</f>
        <v/>
      </c>
    </row>
    <row r="83" ht="24" customHeight="1">
      <c r="A83" s="16" t="n"/>
      <c r="B83" s="17" t="n"/>
      <c r="C83" s="16" t="n"/>
      <c r="D83" s="17" t="n"/>
      <c r="E83" s="18" t="n"/>
      <c r="F83" s="35" t="n"/>
      <c r="G83" s="35" t="n"/>
      <c r="H83" s="17" t="n"/>
      <c r="I83" s="36" t="n"/>
      <c r="J83" s="18" t="n"/>
      <c r="K83" s="18" t="n"/>
      <c r="L83" s="17" t="n"/>
      <c r="M83" s="35" t="n"/>
      <c r="N83" s="18" t="n"/>
      <c r="O83" s="16" t="n"/>
      <c r="P83" s="36" t="n"/>
      <c r="Q83" s="21">
        <f>IF(OR($A83="",$G83=""),"",IFERROR($G83-Assumptions!$B$2,""))</f>
        <v/>
      </c>
      <c r="R83" s="22">
        <f>IF($A83="","",IF($G83="","Check expiration date",IF(AND($F83&lt;&gt;"",$G83&lt;$F83),"Check date order",IF(OR($K83="Closed",$K83="Withdrawn"),"Closed",IF(AND($N83="Placed",$O83=""),"Check replacement ref",IF($G83&lt;Assumptions!$B$2,"Expired - review",IF($M83="","Set action due",IF($M83&lt;Assumptions!$B$2,"Past due",IF($M83&lt;=Assumptions!$B$2+Assumptions!$B$3,"Due soon","On track")))))))))</f>
        <v/>
      </c>
      <c r="S83" s="37">
        <f>IF(OR($A83="",$I83="",$P83=""),"",IFERROR($P83-$I83,""))</f>
        <v/>
      </c>
    </row>
    <row r="84" ht="24" customHeight="1">
      <c r="A84" s="16" t="n"/>
      <c r="B84" s="17" t="n"/>
      <c r="C84" s="16" t="n"/>
      <c r="D84" s="17" t="n"/>
      <c r="E84" s="18" t="n"/>
      <c r="F84" s="35" t="n"/>
      <c r="G84" s="35" t="n"/>
      <c r="H84" s="17" t="n"/>
      <c r="I84" s="36" t="n"/>
      <c r="J84" s="18" t="n"/>
      <c r="K84" s="18" t="n"/>
      <c r="L84" s="17" t="n"/>
      <c r="M84" s="35" t="n"/>
      <c r="N84" s="18" t="n"/>
      <c r="O84" s="16" t="n"/>
      <c r="P84" s="36" t="n"/>
      <c r="Q84" s="24">
        <f>IF(OR($A84="",$G84=""),"",IFERROR($G84-Assumptions!$B$2,""))</f>
        <v/>
      </c>
      <c r="R84" s="25">
        <f>IF($A84="","",IF($G84="","Check expiration date",IF(AND($F84&lt;&gt;"",$G84&lt;$F84),"Check date order",IF(OR($K84="Closed",$K84="Withdrawn"),"Closed",IF(AND($N84="Placed",$O84=""),"Check replacement ref",IF($G84&lt;Assumptions!$B$2,"Expired - review",IF($M84="","Set action due",IF($M84&lt;Assumptions!$B$2,"Past due",IF($M84&lt;=Assumptions!$B$2+Assumptions!$B$3,"Due soon","On track")))))))))</f>
        <v/>
      </c>
      <c r="S84" s="38">
        <f>IF(OR($A84="",$I84="",$P84=""),"",IFERROR($P84-$I84,""))</f>
        <v/>
      </c>
    </row>
    <row r="85" ht="24" customHeight="1">
      <c r="A85" s="16" t="n"/>
      <c r="B85" s="17" t="n"/>
      <c r="C85" s="16" t="n"/>
      <c r="D85" s="17" t="n"/>
      <c r="E85" s="18" t="n"/>
      <c r="F85" s="35" t="n"/>
      <c r="G85" s="35" t="n"/>
      <c r="H85" s="17" t="n"/>
      <c r="I85" s="36" t="n"/>
      <c r="J85" s="18" t="n"/>
      <c r="K85" s="18" t="n"/>
      <c r="L85" s="17" t="n"/>
      <c r="M85" s="35" t="n"/>
      <c r="N85" s="18" t="n"/>
      <c r="O85" s="16" t="n"/>
      <c r="P85" s="36" t="n"/>
      <c r="Q85" s="21">
        <f>IF(OR($A85="",$G85=""),"",IFERROR($G85-Assumptions!$B$2,""))</f>
        <v/>
      </c>
      <c r="R85" s="22">
        <f>IF($A85="","",IF($G85="","Check expiration date",IF(AND($F85&lt;&gt;"",$G85&lt;$F85),"Check date order",IF(OR($K85="Closed",$K85="Withdrawn"),"Closed",IF(AND($N85="Placed",$O85=""),"Check replacement ref",IF($G85&lt;Assumptions!$B$2,"Expired - review",IF($M85="","Set action due",IF($M85&lt;Assumptions!$B$2,"Past due",IF($M85&lt;=Assumptions!$B$2+Assumptions!$B$3,"Due soon","On track")))))))))</f>
        <v/>
      </c>
      <c r="S85" s="37">
        <f>IF(OR($A85="",$I85="",$P85=""),"",IFERROR($P85-$I85,""))</f>
        <v/>
      </c>
    </row>
    <row r="86" ht="24" customHeight="1">
      <c r="A86" s="16" t="n"/>
      <c r="B86" s="17" t="n"/>
      <c r="C86" s="16" t="n"/>
      <c r="D86" s="17" t="n"/>
      <c r="E86" s="18" t="n"/>
      <c r="F86" s="35" t="n"/>
      <c r="G86" s="35" t="n"/>
      <c r="H86" s="17" t="n"/>
      <c r="I86" s="36" t="n"/>
      <c r="J86" s="18" t="n"/>
      <c r="K86" s="18" t="n"/>
      <c r="L86" s="17" t="n"/>
      <c r="M86" s="35" t="n"/>
      <c r="N86" s="18" t="n"/>
      <c r="O86" s="16" t="n"/>
      <c r="P86" s="36" t="n"/>
      <c r="Q86" s="24">
        <f>IF(OR($A86="",$G86=""),"",IFERROR($G86-Assumptions!$B$2,""))</f>
        <v/>
      </c>
      <c r="R86" s="25">
        <f>IF($A86="","",IF($G86="","Check expiration date",IF(AND($F86&lt;&gt;"",$G86&lt;$F86),"Check date order",IF(OR($K86="Closed",$K86="Withdrawn"),"Closed",IF(AND($N86="Placed",$O86=""),"Check replacement ref",IF($G86&lt;Assumptions!$B$2,"Expired - review",IF($M86="","Set action due",IF($M86&lt;Assumptions!$B$2,"Past due",IF($M86&lt;=Assumptions!$B$2+Assumptions!$B$3,"Due soon","On track")))))))))</f>
        <v/>
      </c>
      <c r="S86" s="38">
        <f>IF(OR($A86="",$I86="",$P86=""),"",IFERROR($P86-$I86,""))</f>
        <v/>
      </c>
    </row>
    <row r="87" ht="24" customHeight="1">
      <c r="A87" s="16" t="n"/>
      <c r="B87" s="17" t="n"/>
      <c r="C87" s="16" t="n"/>
      <c r="D87" s="17" t="n"/>
      <c r="E87" s="18" t="n"/>
      <c r="F87" s="35" t="n"/>
      <c r="G87" s="35" t="n"/>
      <c r="H87" s="17" t="n"/>
      <c r="I87" s="36" t="n"/>
      <c r="J87" s="18" t="n"/>
      <c r="K87" s="18" t="n"/>
      <c r="L87" s="17" t="n"/>
      <c r="M87" s="35" t="n"/>
      <c r="N87" s="18" t="n"/>
      <c r="O87" s="16" t="n"/>
      <c r="P87" s="36" t="n"/>
      <c r="Q87" s="21">
        <f>IF(OR($A87="",$G87=""),"",IFERROR($G87-Assumptions!$B$2,""))</f>
        <v/>
      </c>
      <c r="R87" s="22">
        <f>IF($A87="","",IF($G87="","Check expiration date",IF(AND($F87&lt;&gt;"",$G87&lt;$F87),"Check date order",IF(OR($K87="Closed",$K87="Withdrawn"),"Closed",IF(AND($N87="Placed",$O87=""),"Check replacement ref",IF($G87&lt;Assumptions!$B$2,"Expired - review",IF($M87="","Set action due",IF($M87&lt;Assumptions!$B$2,"Past due",IF($M87&lt;=Assumptions!$B$2+Assumptions!$B$3,"Due soon","On track")))))))))</f>
        <v/>
      </c>
      <c r="S87" s="37">
        <f>IF(OR($A87="",$I87="",$P87=""),"",IFERROR($P87-$I87,""))</f>
        <v/>
      </c>
    </row>
    <row r="88" ht="24" customHeight="1">
      <c r="A88" s="16" t="n"/>
      <c r="B88" s="17" t="n"/>
      <c r="C88" s="16" t="n"/>
      <c r="D88" s="17" t="n"/>
      <c r="E88" s="18" t="n"/>
      <c r="F88" s="35" t="n"/>
      <c r="G88" s="35" t="n"/>
      <c r="H88" s="17" t="n"/>
      <c r="I88" s="36" t="n"/>
      <c r="J88" s="18" t="n"/>
      <c r="K88" s="18" t="n"/>
      <c r="L88" s="17" t="n"/>
      <c r="M88" s="35" t="n"/>
      <c r="N88" s="18" t="n"/>
      <c r="O88" s="16" t="n"/>
      <c r="P88" s="36" t="n"/>
      <c r="Q88" s="24">
        <f>IF(OR($A88="",$G88=""),"",IFERROR($G88-Assumptions!$B$2,""))</f>
        <v/>
      </c>
      <c r="R88" s="25">
        <f>IF($A88="","",IF($G88="","Check expiration date",IF(AND($F88&lt;&gt;"",$G88&lt;$F88),"Check date order",IF(OR($K88="Closed",$K88="Withdrawn"),"Closed",IF(AND($N88="Placed",$O88=""),"Check replacement ref",IF($G88&lt;Assumptions!$B$2,"Expired - review",IF($M88="","Set action due",IF($M88&lt;Assumptions!$B$2,"Past due",IF($M88&lt;=Assumptions!$B$2+Assumptions!$B$3,"Due soon","On track")))))))))</f>
        <v/>
      </c>
      <c r="S88" s="38">
        <f>IF(OR($A88="",$I88="",$P88=""),"",IFERROR($P88-$I88,""))</f>
        <v/>
      </c>
    </row>
    <row r="89" ht="24" customHeight="1">
      <c r="A89" s="16" t="n"/>
      <c r="B89" s="17" t="n"/>
      <c r="C89" s="16" t="n"/>
      <c r="D89" s="17" t="n"/>
      <c r="E89" s="18" t="n"/>
      <c r="F89" s="35" t="n"/>
      <c r="G89" s="35" t="n"/>
      <c r="H89" s="17" t="n"/>
      <c r="I89" s="36" t="n"/>
      <c r="J89" s="18" t="n"/>
      <c r="K89" s="18" t="n"/>
      <c r="L89" s="17" t="n"/>
      <c r="M89" s="35" t="n"/>
      <c r="N89" s="18" t="n"/>
      <c r="O89" s="16" t="n"/>
      <c r="P89" s="36" t="n"/>
      <c r="Q89" s="21">
        <f>IF(OR($A89="",$G89=""),"",IFERROR($G89-Assumptions!$B$2,""))</f>
        <v/>
      </c>
      <c r="R89" s="22">
        <f>IF($A89="","",IF($G89="","Check expiration date",IF(AND($F89&lt;&gt;"",$G89&lt;$F89),"Check date order",IF(OR($K89="Closed",$K89="Withdrawn"),"Closed",IF(AND($N89="Placed",$O89=""),"Check replacement ref",IF($G89&lt;Assumptions!$B$2,"Expired - review",IF($M89="","Set action due",IF($M89&lt;Assumptions!$B$2,"Past due",IF($M89&lt;=Assumptions!$B$2+Assumptions!$B$3,"Due soon","On track")))))))))</f>
        <v/>
      </c>
      <c r="S89" s="37">
        <f>IF(OR($A89="",$I89="",$P89=""),"",IFERROR($P89-$I89,""))</f>
        <v/>
      </c>
    </row>
    <row r="90" ht="24" customHeight="1">
      <c r="A90" s="16" t="n"/>
      <c r="B90" s="17" t="n"/>
      <c r="C90" s="16" t="n"/>
      <c r="D90" s="17" t="n"/>
      <c r="E90" s="18" t="n"/>
      <c r="F90" s="35" t="n"/>
      <c r="G90" s="35" t="n"/>
      <c r="H90" s="17" t="n"/>
      <c r="I90" s="36" t="n"/>
      <c r="J90" s="18" t="n"/>
      <c r="K90" s="18" t="n"/>
      <c r="L90" s="17" t="n"/>
      <c r="M90" s="35" t="n"/>
      <c r="N90" s="18" t="n"/>
      <c r="O90" s="16" t="n"/>
      <c r="P90" s="36" t="n"/>
      <c r="Q90" s="24">
        <f>IF(OR($A90="",$G90=""),"",IFERROR($G90-Assumptions!$B$2,""))</f>
        <v/>
      </c>
      <c r="R90" s="25">
        <f>IF($A90="","",IF($G90="","Check expiration date",IF(AND($F90&lt;&gt;"",$G90&lt;$F90),"Check date order",IF(OR($K90="Closed",$K90="Withdrawn"),"Closed",IF(AND($N90="Placed",$O90=""),"Check replacement ref",IF($G90&lt;Assumptions!$B$2,"Expired - review",IF($M90="","Set action due",IF($M90&lt;Assumptions!$B$2,"Past due",IF($M90&lt;=Assumptions!$B$2+Assumptions!$B$3,"Due soon","On track")))))))))</f>
        <v/>
      </c>
      <c r="S90" s="38">
        <f>IF(OR($A90="",$I90="",$P90=""),"",IFERROR($P90-$I90,""))</f>
        <v/>
      </c>
    </row>
    <row r="91" ht="24" customHeight="1">
      <c r="A91" s="16" t="n"/>
      <c r="B91" s="17" t="n"/>
      <c r="C91" s="16" t="n"/>
      <c r="D91" s="17" t="n"/>
      <c r="E91" s="18" t="n"/>
      <c r="F91" s="35" t="n"/>
      <c r="G91" s="35" t="n"/>
      <c r="H91" s="17" t="n"/>
      <c r="I91" s="36" t="n"/>
      <c r="J91" s="18" t="n"/>
      <c r="K91" s="18" t="n"/>
      <c r="L91" s="17" t="n"/>
      <c r="M91" s="35" t="n"/>
      <c r="N91" s="18" t="n"/>
      <c r="O91" s="16" t="n"/>
      <c r="P91" s="36" t="n"/>
      <c r="Q91" s="21">
        <f>IF(OR($A91="",$G91=""),"",IFERROR($G91-Assumptions!$B$2,""))</f>
        <v/>
      </c>
      <c r="R91" s="22">
        <f>IF($A91="","",IF($G91="","Check expiration date",IF(AND($F91&lt;&gt;"",$G91&lt;$F91),"Check date order",IF(OR($K91="Closed",$K91="Withdrawn"),"Closed",IF(AND($N91="Placed",$O91=""),"Check replacement ref",IF($G91&lt;Assumptions!$B$2,"Expired - review",IF($M91="","Set action due",IF($M91&lt;Assumptions!$B$2,"Past due",IF($M91&lt;=Assumptions!$B$2+Assumptions!$B$3,"Due soon","On track")))))))))</f>
        <v/>
      </c>
      <c r="S91" s="37">
        <f>IF(OR($A91="",$I91="",$P91=""),"",IFERROR($P91-$I91,""))</f>
        <v/>
      </c>
    </row>
    <row r="92" ht="24" customHeight="1">
      <c r="A92" s="16" t="n"/>
      <c r="B92" s="17" t="n"/>
      <c r="C92" s="16" t="n"/>
      <c r="D92" s="17" t="n"/>
      <c r="E92" s="18" t="n"/>
      <c r="F92" s="35" t="n"/>
      <c r="G92" s="35" t="n"/>
      <c r="H92" s="17" t="n"/>
      <c r="I92" s="36" t="n"/>
      <c r="J92" s="18" t="n"/>
      <c r="K92" s="18" t="n"/>
      <c r="L92" s="17" t="n"/>
      <c r="M92" s="35" t="n"/>
      <c r="N92" s="18" t="n"/>
      <c r="O92" s="16" t="n"/>
      <c r="P92" s="36" t="n"/>
      <c r="Q92" s="24">
        <f>IF(OR($A92="",$G92=""),"",IFERROR($G92-Assumptions!$B$2,""))</f>
        <v/>
      </c>
      <c r="R92" s="25">
        <f>IF($A92="","",IF($G92="","Check expiration date",IF(AND($F92&lt;&gt;"",$G92&lt;$F92),"Check date order",IF(OR($K92="Closed",$K92="Withdrawn"),"Closed",IF(AND($N92="Placed",$O92=""),"Check replacement ref",IF($G92&lt;Assumptions!$B$2,"Expired - review",IF($M92="","Set action due",IF($M92&lt;Assumptions!$B$2,"Past due",IF($M92&lt;=Assumptions!$B$2+Assumptions!$B$3,"Due soon","On track")))))))))</f>
        <v/>
      </c>
      <c r="S92" s="38">
        <f>IF(OR($A92="",$I92="",$P92=""),"",IFERROR($P92-$I92,""))</f>
        <v/>
      </c>
    </row>
    <row r="93" ht="24" customHeight="1">
      <c r="A93" s="16" t="n"/>
      <c r="B93" s="17" t="n"/>
      <c r="C93" s="16" t="n"/>
      <c r="D93" s="17" t="n"/>
      <c r="E93" s="18" t="n"/>
      <c r="F93" s="35" t="n"/>
      <c r="G93" s="35" t="n"/>
      <c r="H93" s="17" t="n"/>
      <c r="I93" s="36" t="n"/>
      <c r="J93" s="18" t="n"/>
      <c r="K93" s="18" t="n"/>
      <c r="L93" s="17" t="n"/>
      <c r="M93" s="35" t="n"/>
      <c r="N93" s="18" t="n"/>
      <c r="O93" s="16" t="n"/>
      <c r="P93" s="36" t="n"/>
      <c r="Q93" s="21">
        <f>IF(OR($A93="",$G93=""),"",IFERROR($G93-Assumptions!$B$2,""))</f>
        <v/>
      </c>
      <c r="R93" s="22">
        <f>IF($A93="","",IF($G93="","Check expiration date",IF(AND($F93&lt;&gt;"",$G93&lt;$F93),"Check date order",IF(OR($K93="Closed",$K93="Withdrawn"),"Closed",IF(AND($N93="Placed",$O93=""),"Check replacement ref",IF($G93&lt;Assumptions!$B$2,"Expired - review",IF($M93="","Set action due",IF($M93&lt;Assumptions!$B$2,"Past due",IF($M93&lt;=Assumptions!$B$2+Assumptions!$B$3,"Due soon","On track")))))))))</f>
        <v/>
      </c>
      <c r="S93" s="37">
        <f>IF(OR($A93="",$I93="",$P93=""),"",IFERROR($P93-$I93,""))</f>
        <v/>
      </c>
    </row>
    <row r="94" ht="24" customHeight="1">
      <c r="A94" s="16" t="n"/>
      <c r="B94" s="17" t="n"/>
      <c r="C94" s="16" t="n"/>
      <c r="D94" s="17" t="n"/>
      <c r="E94" s="18" t="n"/>
      <c r="F94" s="35" t="n"/>
      <c r="G94" s="35" t="n"/>
      <c r="H94" s="17" t="n"/>
      <c r="I94" s="36" t="n"/>
      <c r="J94" s="18" t="n"/>
      <c r="K94" s="18" t="n"/>
      <c r="L94" s="17" t="n"/>
      <c r="M94" s="35" t="n"/>
      <c r="N94" s="18" t="n"/>
      <c r="O94" s="16" t="n"/>
      <c r="P94" s="36" t="n"/>
      <c r="Q94" s="24">
        <f>IF(OR($A94="",$G94=""),"",IFERROR($G94-Assumptions!$B$2,""))</f>
        <v/>
      </c>
      <c r="R94" s="25">
        <f>IF($A94="","",IF($G94="","Check expiration date",IF(AND($F94&lt;&gt;"",$G94&lt;$F94),"Check date order",IF(OR($K94="Closed",$K94="Withdrawn"),"Closed",IF(AND($N94="Placed",$O94=""),"Check replacement ref",IF($G94&lt;Assumptions!$B$2,"Expired - review",IF($M94="","Set action due",IF($M94&lt;Assumptions!$B$2,"Past due",IF($M94&lt;=Assumptions!$B$2+Assumptions!$B$3,"Due soon","On track")))))))))</f>
        <v/>
      </c>
      <c r="S94" s="38">
        <f>IF(OR($A94="",$I94="",$P94=""),"",IFERROR($P94-$I94,""))</f>
        <v/>
      </c>
    </row>
    <row r="95" ht="24" customHeight="1">
      <c r="A95" s="16" t="n"/>
      <c r="B95" s="17" t="n"/>
      <c r="C95" s="16" t="n"/>
      <c r="D95" s="17" t="n"/>
      <c r="E95" s="18" t="n"/>
      <c r="F95" s="35" t="n"/>
      <c r="G95" s="35" t="n"/>
      <c r="H95" s="17" t="n"/>
      <c r="I95" s="36" t="n"/>
      <c r="J95" s="18" t="n"/>
      <c r="K95" s="18" t="n"/>
      <c r="L95" s="17" t="n"/>
      <c r="M95" s="35" t="n"/>
      <c r="N95" s="18" t="n"/>
      <c r="O95" s="16" t="n"/>
      <c r="P95" s="36" t="n"/>
      <c r="Q95" s="21">
        <f>IF(OR($A95="",$G95=""),"",IFERROR($G95-Assumptions!$B$2,""))</f>
        <v/>
      </c>
      <c r="R95" s="22">
        <f>IF($A95="","",IF($G95="","Check expiration date",IF(AND($F95&lt;&gt;"",$G95&lt;$F95),"Check date order",IF(OR($K95="Closed",$K95="Withdrawn"),"Closed",IF(AND($N95="Placed",$O95=""),"Check replacement ref",IF($G95&lt;Assumptions!$B$2,"Expired - review",IF($M95="","Set action due",IF($M95&lt;Assumptions!$B$2,"Past due",IF($M95&lt;=Assumptions!$B$2+Assumptions!$B$3,"Due soon","On track")))))))))</f>
        <v/>
      </c>
      <c r="S95" s="37">
        <f>IF(OR($A95="",$I95="",$P95=""),"",IFERROR($P95-$I95,""))</f>
        <v/>
      </c>
    </row>
    <row r="96" ht="24" customHeight="1">
      <c r="A96" s="16" t="n"/>
      <c r="B96" s="17" t="n"/>
      <c r="C96" s="16" t="n"/>
      <c r="D96" s="17" t="n"/>
      <c r="E96" s="18" t="n"/>
      <c r="F96" s="35" t="n"/>
      <c r="G96" s="35" t="n"/>
      <c r="H96" s="17" t="n"/>
      <c r="I96" s="36" t="n"/>
      <c r="J96" s="18" t="n"/>
      <c r="K96" s="18" t="n"/>
      <c r="L96" s="17" t="n"/>
      <c r="M96" s="35" t="n"/>
      <c r="N96" s="18" t="n"/>
      <c r="O96" s="16" t="n"/>
      <c r="P96" s="36" t="n"/>
      <c r="Q96" s="24">
        <f>IF(OR($A96="",$G96=""),"",IFERROR($G96-Assumptions!$B$2,""))</f>
        <v/>
      </c>
      <c r="R96" s="25">
        <f>IF($A96="","",IF($G96="","Check expiration date",IF(AND($F96&lt;&gt;"",$G96&lt;$F96),"Check date order",IF(OR($K96="Closed",$K96="Withdrawn"),"Closed",IF(AND($N96="Placed",$O96=""),"Check replacement ref",IF($G96&lt;Assumptions!$B$2,"Expired - review",IF($M96="","Set action due",IF($M96&lt;Assumptions!$B$2,"Past due",IF($M96&lt;=Assumptions!$B$2+Assumptions!$B$3,"Due soon","On track")))))))))</f>
        <v/>
      </c>
      <c r="S96" s="38">
        <f>IF(OR($A96="",$I96="",$P96=""),"",IFERROR($P96-$I96,""))</f>
        <v/>
      </c>
    </row>
    <row r="97" ht="24" customHeight="1">
      <c r="A97" s="16" t="n"/>
      <c r="B97" s="17" t="n"/>
      <c r="C97" s="16" t="n"/>
      <c r="D97" s="17" t="n"/>
      <c r="E97" s="18" t="n"/>
      <c r="F97" s="35" t="n"/>
      <c r="G97" s="35" t="n"/>
      <c r="H97" s="17" t="n"/>
      <c r="I97" s="36" t="n"/>
      <c r="J97" s="18" t="n"/>
      <c r="K97" s="18" t="n"/>
      <c r="L97" s="17" t="n"/>
      <c r="M97" s="35" t="n"/>
      <c r="N97" s="18" t="n"/>
      <c r="O97" s="16" t="n"/>
      <c r="P97" s="36" t="n"/>
      <c r="Q97" s="21">
        <f>IF(OR($A97="",$G97=""),"",IFERROR($G97-Assumptions!$B$2,""))</f>
        <v/>
      </c>
      <c r="R97" s="22">
        <f>IF($A97="","",IF($G97="","Check expiration date",IF(AND($F97&lt;&gt;"",$G97&lt;$F97),"Check date order",IF(OR($K97="Closed",$K97="Withdrawn"),"Closed",IF(AND($N97="Placed",$O97=""),"Check replacement ref",IF($G97&lt;Assumptions!$B$2,"Expired - review",IF($M97="","Set action due",IF($M97&lt;Assumptions!$B$2,"Past due",IF($M97&lt;=Assumptions!$B$2+Assumptions!$B$3,"Due soon","On track")))))))))</f>
        <v/>
      </c>
      <c r="S97" s="37">
        <f>IF(OR($A97="",$I97="",$P97=""),"",IFERROR($P97-$I97,""))</f>
        <v/>
      </c>
    </row>
    <row r="98" ht="24" customHeight="1">
      <c r="A98" s="16" t="n"/>
      <c r="B98" s="17" t="n"/>
      <c r="C98" s="16" t="n"/>
      <c r="D98" s="17" t="n"/>
      <c r="E98" s="18" t="n"/>
      <c r="F98" s="35" t="n"/>
      <c r="G98" s="35" t="n"/>
      <c r="H98" s="17" t="n"/>
      <c r="I98" s="36" t="n"/>
      <c r="J98" s="18" t="n"/>
      <c r="K98" s="18" t="n"/>
      <c r="L98" s="17" t="n"/>
      <c r="M98" s="35" t="n"/>
      <c r="N98" s="18" t="n"/>
      <c r="O98" s="16" t="n"/>
      <c r="P98" s="36" t="n"/>
      <c r="Q98" s="24">
        <f>IF(OR($A98="",$G98=""),"",IFERROR($G98-Assumptions!$B$2,""))</f>
        <v/>
      </c>
      <c r="R98" s="25">
        <f>IF($A98="","",IF($G98="","Check expiration date",IF(AND($F98&lt;&gt;"",$G98&lt;$F98),"Check date order",IF(OR($K98="Closed",$K98="Withdrawn"),"Closed",IF(AND($N98="Placed",$O98=""),"Check replacement ref",IF($G98&lt;Assumptions!$B$2,"Expired - review",IF($M98="","Set action due",IF($M98&lt;Assumptions!$B$2,"Past due",IF($M98&lt;=Assumptions!$B$2+Assumptions!$B$3,"Due soon","On track")))))))))</f>
        <v/>
      </c>
      <c r="S98" s="38">
        <f>IF(OR($A98="",$I98="",$P98=""),"",IFERROR($P98-$I98,""))</f>
        <v/>
      </c>
    </row>
    <row r="99" ht="24" customHeight="1">
      <c r="A99" s="16" t="n"/>
      <c r="B99" s="17" t="n"/>
      <c r="C99" s="16" t="n"/>
      <c r="D99" s="17" t="n"/>
      <c r="E99" s="18" t="n"/>
      <c r="F99" s="35" t="n"/>
      <c r="G99" s="35" t="n"/>
      <c r="H99" s="17" t="n"/>
      <c r="I99" s="36" t="n"/>
      <c r="J99" s="18" t="n"/>
      <c r="K99" s="18" t="n"/>
      <c r="L99" s="17" t="n"/>
      <c r="M99" s="35" t="n"/>
      <c r="N99" s="18" t="n"/>
      <c r="O99" s="16" t="n"/>
      <c r="P99" s="36" t="n"/>
      <c r="Q99" s="21">
        <f>IF(OR($A99="",$G99=""),"",IFERROR($G99-Assumptions!$B$2,""))</f>
        <v/>
      </c>
      <c r="R99" s="22">
        <f>IF($A99="","",IF($G99="","Check expiration date",IF(AND($F99&lt;&gt;"",$G99&lt;$F99),"Check date order",IF(OR($K99="Closed",$K99="Withdrawn"),"Closed",IF(AND($N99="Placed",$O99=""),"Check replacement ref",IF($G99&lt;Assumptions!$B$2,"Expired - review",IF($M99="","Set action due",IF($M99&lt;Assumptions!$B$2,"Past due",IF($M99&lt;=Assumptions!$B$2+Assumptions!$B$3,"Due soon","On track")))))))))</f>
        <v/>
      </c>
      <c r="S99" s="37">
        <f>IF(OR($A99="",$I99="",$P99=""),"",IFERROR($P99-$I99,""))</f>
        <v/>
      </c>
    </row>
    <row r="100" ht="24" customHeight="1">
      <c r="A100" s="16" t="n"/>
      <c r="B100" s="17" t="n"/>
      <c r="C100" s="16" t="n"/>
      <c r="D100" s="17" t="n"/>
      <c r="E100" s="18" t="n"/>
      <c r="F100" s="35" t="n"/>
      <c r="G100" s="35" t="n"/>
      <c r="H100" s="17" t="n"/>
      <c r="I100" s="36" t="n"/>
      <c r="J100" s="18" t="n"/>
      <c r="K100" s="18" t="n"/>
      <c r="L100" s="17" t="n"/>
      <c r="M100" s="35" t="n"/>
      <c r="N100" s="18" t="n"/>
      <c r="O100" s="16" t="n"/>
      <c r="P100" s="36" t="n"/>
      <c r="Q100" s="24">
        <f>IF(OR($A100="",$G100=""),"",IFERROR($G100-Assumptions!$B$2,""))</f>
        <v/>
      </c>
      <c r="R100" s="25">
        <f>IF($A100="","",IF($G100="","Check expiration date",IF(AND($F100&lt;&gt;"",$G100&lt;$F100),"Check date order",IF(OR($K100="Closed",$K100="Withdrawn"),"Closed",IF(AND($N100="Placed",$O100=""),"Check replacement ref",IF($G100&lt;Assumptions!$B$2,"Expired - review",IF($M100="","Set action due",IF($M100&lt;Assumptions!$B$2,"Past due",IF($M100&lt;=Assumptions!$B$2+Assumptions!$B$3,"Due soon","On track")))))))))</f>
        <v/>
      </c>
      <c r="S100" s="38">
        <f>IF(OR($A100="",$I100="",$P100=""),"",IFERROR($P100-$I100,""))</f>
        <v/>
      </c>
    </row>
    <row r="101" ht="24" customHeight="1">
      <c r="A101" s="16" t="n"/>
      <c r="B101" s="17" t="n"/>
      <c r="C101" s="16" t="n"/>
      <c r="D101" s="17" t="n"/>
      <c r="E101" s="18" t="n"/>
      <c r="F101" s="35" t="n"/>
      <c r="G101" s="35" t="n"/>
      <c r="H101" s="17" t="n"/>
      <c r="I101" s="36" t="n"/>
      <c r="J101" s="18" t="n"/>
      <c r="K101" s="18" t="n"/>
      <c r="L101" s="17" t="n"/>
      <c r="M101" s="35" t="n"/>
      <c r="N101" s="18" t="n"/>
      <c r="O101" s="16" t="n"/>
      <c r="P101" s="36" t="n"/>
      <c r="Q101" s="21">
        <f>IF(OR($A101="",$G101=""),"",IFERROR($G101-Assumptions!$B$2,""))</f>
        <v/>
      </c>
      <c r="R101" s="22">
        <f>IF($A101="","",IF($G101="","Check expiration date",IF(AND($F101&lt;&gt;"",$G101&lt;$F101),"Check date order",IF(OR($K101="Closed",$K101="Withdrawn"),"Closed",IF(AND($N101="Placed",$O101=""),"Check replacement ref",IF($G101&lt;Assumptions!$B$2,"Expired - review",IF($M101="","Set action due",IF($M101&lt;Assumptions!$B$2,"Past due",IF($M101&lt;=Assumptions!$B$2+Assumptions!$B$3,"Due soon","On track")))))))))</f>
        <v/>
      </c>
      <c r="S101" s="37">
        <f>IF(OR($A101="",$I101="",$P101=""),"",IFERROR($P101-$I101,""))</f>
        <v/>
      </c>
    </row>
    <row r="102" ht="24" customHeight="1">
      <c r="A102" s="16" t="n"/>
      <c r="B102" s="17" t="n"/>
      <c r="C102" s="16" t="n"/>
      <c r="D102" s="17" t="n"/>
      <c r="E102" s="18" t="n"/>
      <c r="F102" s="35" t="n"/>
      <c r="G102" s="35" t="n"/>
      <c r="H102" s="17" t="n"/>
      <c r="I102" s="36" t="n"/>
      <c r="J102" s="18" t="n"/>
      <c r="K102" s="18" t="n"/>
      <c r="L102" s="17" t="n"/>
      <c r="M102" s="35" t="n"/>
      <c r="N102" s="18" t="n"/>
      <c r="O102" s="16" t="n"/>
      <c r="P102" s="36" t="n"/>
      <c r="Q102" s="24">
        <f>IF(OR($A102="",$G102=""),"",IFERROR($G102-Assumptions!$B$2,""))</f>
        <v/>
      </c>
      <c r="R102" s="25">
        <f>IF($A102="","",IF($G102="","Check expiration date",IF(AND($F102&lt;&gt;"",$G102&lt;$F102),"Check date order",IF(OR($K102="Closed",$K102="Withdrawn"),"Closed",IF(AND($N102="Placed",$O102=""),"Check replacement ref",IF($G102&lt;Assumptions!$B$2,"Expired - review",IF($M102="","Set action due",IF($M102&lt;Assumptions!$B$2,"Past due",IF($M102&lt;=Assumptions!$B$2+Assumptions!$B$3,"Due soon","On track")))))))))</f>
        <v/>
      </c>
      <c r="S102" s="38">
        <f>IF(OR($A102="",$I102="",$P102=""),"",IFERROR($P102-$I102,""))</f>
        <v/>
      </c>
    </row>
    <row r="103" ht="24" customHeight="1">
      <c r="A103" s="16" t="n"/>
      <c r="B103" s="17" t="n"/>
      <c r="C103" s="16" t="n"/>
      <c r="D103" s="17" t="n"/>
      <c r="E103" s="18" t="n"/>
      <c r="F103" s="35" t="n"/>
      <c r="G103" s="35" t="n"/>
      <c r="H103" s="17" t="n"/>
      <c r="I103" s="36" t="n"/>
      <c r="J103" s="18" t="n"/>
      <c r="K103" s="18" t="n"/>
      <c r="L103" s="17" t="n"/>
      <c r="M103" s="35" t="n"/>
      <c r="N103" s="18" t="n"/>
      <c r="O103" s="16" t="n"/>
      <c r="P103" s="36" t="n"/>
      <c r="Q103" s="21">
        <f>IF(OR($A103="",$G103=""),"",IFERROR($G103-Assumptions!$B$2,""))</f>
        <v/>
      </c>
      <c r="R103" s="22">
        <f>IF($A103="","",IF($G103="","Check expiration date",IF(AND($F103&lt;&gt;"",$G103&lt;$F103),"Check date order",IF(OR($K103="Closed",$K103="Withdrawn"),"Closed",IF(AND($N103="Placed",$O103=""),"Check replacement ref",IF($G103&lt;Assumptions!$B$2,"Expired - review",IF($M103="","Set action due",IF($M103&lt;Assumptions!$B$2,"Past due",IF($M103&lt;=Assumptions!$B$2+Assumptions!$B$3,"Due soon","On track")))))))))</f>
        <v/>
      </c>
      <c r="S103" s="37">
        <f>IF(OR($A103="",$I103="",$P103=""),"",IFERROR($P103-$I103,""))</f>
        <v/>
      </c>
    </row>
    <row r="104" ht="24" customHeight="1">
      <c r="A104" s="16" t="n"/>
      <c r="B104" s="17" t="n"/>
      <c r="C104" s="16" t="n"/>
      <c r="D104" s="17" t="n"/>
      <c r="E104" s="18" t="n"/>
      <c r="F104" s="35" t="n"/>
      <c r="G104" s="35" t="n"/>
      <c r="H104" s="17" t="n"/>
      <c r="I104" s="36" t="n"/>
      <c r="J104" s="18" t="n"/>
      <c r="K104" s="18" t="n"/>
      <c r="L104" s="17" t="n"/>
      <c r="M104" s="35" t="n"/>
      <c r="N104" s="18" t="n"/>
      <c r="O104" s="16" t="n"/>
      <c r="P104" s="36" t="n"/>
      <c r="Q104" s="24">
        <f>IF(OR($A104="",$G104=""),"",IFERROR($G104-Assumptions!$B$2,""))</f>
        <v/>
      </c>
      <c r="R104" s="25">
        <f>IF($A104="","",IF($G104="","Check expiration date",IF(AND($F104&lt;&gt;"",$G104&lt;$F104),"Check date order",IF(OR($K104="Closed",$K104="Withdrawn"),"Closed",IF(AND($N104="Placed",$O104=""),"Check replacement ref",IF($G104&lt;Assumptions!$B$2,"Expired - review",IF($M104="","Set action due",IF($M104&lt;Assumptions!$B$2,"Past due",IF($M104&lt;=Assumptions!$B$2+Assumptions!$B$3,"Due soon","On track")))))))))</f>
        <v/>
      </c>
      <c r="S104" s="38">
        <f>IF(OR($A104="",$I104="",$P104=""),"",IFERROR($P104-$I104,""))</f>
        <v/>
      </c>
    </row>
  </sheetData>
  <autoFilter ref="A4:S104"/>
  <mergeCells count="1">
    <mergeCell ref="A1:S1"/>
  </mergeCells>
  <conditionalFormatting sqref="R5:R104">
    <cfRule type="expression" priority="1" dxfId="0">
      <formula>OR($R5="Past due",$R5="Expired - review",$R5="Check expiration date",$R5="Check date order",$R5="Check replacement ref",$R5="Set action due")</formula>
    </cfRule>
    <cfRule type="expression" priority="2" dxfId="1">
      <formula>$R5="Due soon"</formula>
    </cfRule>
    <cfRule type="expression" priority="3" dxfId="2">
      <formula>OR($R5="On track",$R5="Closed")</formula>
    </cfRule>
  </conditionalFormatting>
  <conditionalFormatting sqref="Q5:Q104">
    <cfRule type="expression" priority="4" dxfId="0">
      <formula>AND($A5&lt;&gt;"",$Q5&lt;0,NOT(OR($K5="Closed",$K5="Withdrawn")))</formula>
    </cfRule>
  </conditionalFormatting>
  <conditionalFormatting sqref="A5:A104">
    <cfRule type="expression" priority="5" dxfId="0">
      <formula>AND($A5&lt;&gt;"",COUNTIF($A$5:$A$104,$A5)&gt;1)</formula>
    </cfRule>
  </conditionalFormatting>
  <conditionalFormatting sqref="G5:G104">
    <cfRule type="expression" priority="6" dxfId="0">
      <formula>AND($A5&lt;&gt;"",$G5="")</formula>
    </cfRule>
  </conditionalFormatting>
  <conditionalFormatting sqref="O5:O104">
    <cfRule type="expression" priority="7" dxfId="0">
      <formula>AND($A5&lt;&gt;"",$N5="Placed",$O5="")</formula>
    </cfRule>
  </conditionalFormatting>
  <dataValidations count="8">
    <dataValidation sqref="D5:D104" showDropDown="0" showInputMessage="1" showErrorMessage="1" allowBlank="0" errorTitle="Invalid choice" error="Choose a value from the editable Assumptions list." promptTitle="Policy line" prompt="Select a listed value or leave the cell blank." type="list">
      <formula1>$U$5:$U$11</formula1>
    </dataValidation>
    <dataValidation sqref="E5:E104" showDropDown="0" showInputMessage="1" showErrorMessage="1" allowBlank="0" errorTitle="Invalid choice" error="Choose a value from the editable Assumptions list." promptTitle="Nonrenewal source" prompt="Select a listed value or leave the cell blank." type="list">
      <formula1>$V$5:$V$11</formula1>
    </dataValidation>
    <dataValidation sqref="K5:K104" showDropDown="0" showInputMessage="1" showErrorMessage="1" allowBlank="0" errorTitle="Invalid choice" error="Choose a value from the editable Assumptions list." promptTitle="Action status" prompt="Select a listed value or leave the cell blank." type="list">
      <formula1>$W$5:$W$11</formula1>
    </dataValidation>
    <dataValidation sqref="N5:N104" showDropDown="0" showInputMessage="1" showErrorMessage="1" allowBlank="0" errorTitle="Invalid choice" error="Choose a value from the editable Assumptions list." promptTitle="Replacement status" prompt="Select a listed value or leave the cell blank." type="list">
      <formula1>$X$5:$X$11</formula1>
    </dataValidation>
    <dataValidation sqref="J5:J104" showDropDown="0" showInputMessage="1" showErrorMessage="1" allowBlank="0" errorTitle="Invalid choice" error="Choose a value from the editable Assumptions list." promptTitle="Owner" prompt="Select a listed value or leave the cell blank." type="list">
      <formula1>$Y$5:$Y$11</formula1>
    </dataValidation>
    <dataValidation sqref="F5:G104 M5:M104" showDropDown="0" showInputMessage="1" showErrorMessage="1" allowBlank="0" errorTitle="Date outside allowed range" error="Enter a date within the editable limits on Assumptions." promptTitle="Administrative date" prompt="Enter a date in MM/DD/YYYY format or leave the cell blank." type="date" operator="between">
      <formula1>$Z$5</formula1>
      <formula2>$Z$6</formula2>
    </dataValidation>
    <dataValidation sqref="I5:I104 P5:P104" showDropDown="0" showInputMessage="1" showErrorMessage="1" allowBlank="0" errorTitle="Invalid premium" error="Enter a nonnegative amount within the editable Assumptions limit." promptTitle="Premium input" prompt="Enter an administrative premium amount or leave the cell blank." type="decimal" operator="between">
      <formula1>0</formula1>
      <formula2>$Z$7</formula2>
    </dataValidation>
    <dataValidation sqref="A5:A104" showDropDown="0" showInputMessage="1" showErrorMessage="1" allowBlank="0" errorTitle="Duplicate case ID" error="Enter a unique case ID or leave the cell blank." promptTitle="Case ID" prompt="Use a unique administrative identifier." type="custom">
      <formula1>=OR(A5="",COUNTIF($A$5:$A$104,A5)=1)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5"/>
  <sheetViews>
    <sheetView showGridLines="0" zoomScale="9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4" customWidth="1" min="1" max="1"/>
    <col width="21" customWidth="1" min="2" max="2"/>
    <col width="21" customWidth="1" min="3" max="3"/>
    <col width="22" customWidth="1" min="4" max="4"/>
    <col width="27" customWidth="1" min="5" max="5"/>
  </cols>
  <sheetData>
    <row r="1" ht="30" customHeight="1">
      <c r="A1" s="1" t="inlineStr">
        <is>
          <t>Insurance Nonrenewal Tracker — Assumptions</t>
        </is>
      </c>
      <c r="B1" s="29" t="n"/>
      <c r="C1" s="29" t="n"/>
      <c r="D1" s="29" t="n"/>
      <c r="E1" s="30" t="n"/>
    </row>
    <row r="2" ht="22" customHeight="1">
      <c r="A2" s="2" t="inlineStr">
        <is>
          <t>Reporting as of</t>
        </is>
      </c>
      <c r="B2" s="35" t="n">
        <v>46276</v>
      </c>
    </row>
    <row r="3" ht="22" customHeight="1">
      <c r="A3" s="2" t="inlineStr">
        <is>
          <t>Due soon window (days)</t>
        </is>
      </c>
      <c r="B3" s="27" t="n">
        <v>30</v>
      </c>
    </row>
    <row r="4" ht="22" customHeight="1">
      <c r="A4" s="2" t="inlineStr">
        <is>
          <t>Earliest allowed date</t>
        </is>
      </c>
      <c r="B4" s="35" t="n">
        <v>42626</v>
      </c>
    </row>
    <row r="5" ht="22" customHeight="1">
      <c r="A5" s="2" t="inlineStr">
        <is>
          <t>Latest allowed date</t>
        </is>
      </c>
      <c r="B5" s="35" t="n">
        <v>49926</v>
      </c>
    </row>
    <row r="6" ht="22" customHeight="1">
      <c r="A6" s="2" t="inlineStr">
        <is>
          <t>Maximum premium entry</t>
        </is>
      </c>
      <c r="B6" s="39" t="n">
        <v>1000000</v>
      </c>
    </row>
    <row r="7" ht="20" customHeight="1">
      <c r="A7" s="14" t="inlineStr">
        <is>
          <t>Editable validation choices</t>
        </is>
      </c>
    </row>
    <row r="8">
      <c r="A8" s="6" t="inlineStr">
        <is>
          <t>Policy Line</t>
        </is>
      </c>
      <c r="B8" s="6" t="inlineStr">
        <is>
          <t>Nonrenewal By</t>
        </is>
      </c>
      <c r="C8" s="6" t="inlineStr">
        <is>
          <t>Action Status</t>
        </is>
      </c>
      <c r="D8" s="6" t="inlineStr">
        <is>
          <t>Replacement Status</t>
        </is>
      </c>
      <c r="E8" s="6" t="inlineStr">
        <is>
          <t>Owner</t>
        </is>
      </c>
    </row>
    <row r="9">
      <c r="A9" s="17" t="inlineStr">
        <is>
          <t>Personal Auto</t>
        </is>
      </c>
      <c r="B9" s="17" t="inlineStr">
        <is>
          <t>Carrier</t>
        </is>
      </c>
      <c r="C9" s="17" t="inlineStr">
        <is>
          <t>New</t>
        </is>
      </c>
      <c r="D9" s="17" t="inlineStr">
        <is>
          <t>Not Started</t>
        </is>
      </c>
      <c r="E9" s="17" t="inlineStr">
        <is>
          <t>Fictional Avery North</t>
        </is>
      </c>
    </row>
    <row r="10">
      <c r="A10" s="17" t="inlineStr">
        <is>
          <t>Homeowners</t>
        </is>
      </c>
      <c r="B10" s="17" t="inlineStr">
        <is>
          <t>Client</t>
        </is>
      </c>
      <c r="C10" s="17" t="inlineStr">
        <is>
          <t>Reviewing</t>
        </is>
      </c>
      <c r="D10" s="17" t="inlineStr">
        <is>
          <t>Marketing</t>
        </is>
      </c>
      <c r="E10" s="17" t="inlineStr">
        <is>
          <t>Fictional Jordan Vale</t>
        </is>
      </c>
    </row>
    <row r="11">
      <c r="A11" s="17" t="inlineStr">
        <is>
          <t>Dwelling Fire</t>
        </is>
      </c>
      <c r="B11" s="17" t="inlineStr">
        <is>
          <t>Other</t>
        </is>
      </c>
      <c r="C11" s="17" t="inlineStr">
        <is>
          <t>Marketing</t>
        </is>
      </c>
      <c r="D11" s="17" t="inlineStr">
        <is>
          <t>Quote Received</t>
        </is>
      </c>
      <c r="E11" s="17" t="inlineStr">
        <is>
          <t>Fictional Morgan Reed</t>
        </is>
      </c>
    </row>
    <row r="12">
      <c r="A12" s="17" t="inlineStr">
        <is>
          <t>Umbrella</t>
        </is>
      </c>
      <c r="B12" s="17" t="inlineStr">
        <is>
          <t>Agency Review</t>
        </is>
      </c>
      <c r="C12" s="17" t="inlineStr">
        <is>
          <t>Awaiting Carrier</t>
        </is>
      </c>
      <c r="D12" s="17" t="inlineStr">
        <is>
          <t>Client Reviewing</t>
        </is>
      </c>
      <c r="E12" s="17" t="inlineStr">
        <is>
          <t>Fictional Casey Harbor</t>
        </is>
      </c>
    </row>
    <row r="13">
      <c r="A13" s="17" t="inlineStr">
        <is>
          <t>Small Commercial</t>
        </is>
      </c>
      <c r="B13" s="17" t="inlineStr">
        <is>
          <t>Carrier Program</t>
        </is>
      </c>
      <c r="C13" s="17" t="inlineStr">
        <is>
          <t>Awaiting Client</t>
        </is>
      </c>
      <c r="D13" s="17" t="inlineStr">
        <is>
          <t>Declined</t>
        </is>
      </c>
      <c r="E13" s="17" t="inlineStr">
        <is>
          <t>Fictional Taylor Pine</t>
        </is>
      </c>
    </row>
    <row r="14">
      <c r="A14" s="17" t="inlineStr">
        <is>
          <t>Workers Compensation</t>
        </is>
      </c>
      <c r="B14" s="17" t="inlineStr">
        <is>
          <t>Client Request</t>
        </is>
      </c>
      <c r="C14" s="17" t="inlineStr">
        <is>
          <t>Closed</t>
        </is>
      </c>
      <c r="D14" s="17" t="inlineStr">
        <is>
          <t>Placed</t>
        </is>
      </c>
      <c r="E14" s="17" t="inlineStr">
        <is>
          <t>Fictional Riley Coast</t>
        </is>
      </c>
    </row>
    <row r="15">
      <c r="A15" s="17" t="inlineStr">
        <is>
          <t>General Liability</t>
        </is>
      </c>
      <c r="B15" s="17" t="inlineStr">
        <is>
          <t>Unconfirmed</t>
        </is>
      </c>
      <c r="C15" s="17" t="inlineStr">
        <is>
          <t>Withdrawn</t>
        </is>
      </c>
      <c r="D15" s="17" t="inlineStr">
        <is>
          <t>Not Needed</t>
        </is>
      </c>
      <c r="E15" s="17" t="inlineStr">
        <is>
          <t>Fictional Jamie Brook</t>
        </is>
      </c>
    </row>
  </sheetData>
  <autoFilter ref="A8:E15"/>
  <mergeCells count="1">
    <mergeCell ref="A1:E1"/>
  </mergeCells>
  <conditionalFormatting sqref="B4:B5">
    <cfRule type="expression" priority="1" dxfId="0">
      <formula>$B$5&lt;$B$4</formula>
    </cfRule>
  </conditionalFormatting>
  <conditionalFormatting sqref="B2">
    <cfRule type="expression" priority="2" dxfId="0">
      <formula>OR($B$2&lt;$B$4,$B$2&gt;$B$5)</formula>
    </cfRule>
  </conditionalFormatting>
  <dataValidations count="2">
    <dataValidation sqref="B3" showDropDown="0" showInputMessage="1" showErrorMessage="1" allowBlank="0" errorTitle="Invalid window" error="Enter a whole number from 1 through 365." promptTitle="Due soon window" prompt="Enter the number of days used for the due-soon alert." type="whole" operator="between">
      <formula1>1</formula1>
      <formula2>365</formula2>
    </dataValidation>
    <dataValidation sqref="B6" showDropDown="0" showInputMessage="1" showErrorMessage="1" allowBlank="0" errorTitle="Invalid premium limit" error="Enter an amount from $0.00 through $10,000,000.00." promptTitle="Maximum premium entry" prompt="Set the editable upper limit used for premium inputs." type="decimal" operator="between">
      <formula1>0</formula1>
      <formula2>10000000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Independent Insurance Agency Workbook</dc:creator>
  <dc:title xmlns:dc="http://purl.org/dc/elements/1.1/">Insurance Nonrenewal Tracker</dc:title>
  <dc:subject xmlns:dc="http://purl.org/dc/elements/1.1/">Administrative tracking of fictional insurance nonrenewal records</dc:subject>
  <dcterms:created xmlns:dcterms="http://purl.org/dc/terms/" xmlns:xsi="http://www.w3.org/2001/XMLSchema-instance" xsi:type="dcterms:W3CDTF">2026-09-11T00:39:20Z</dcterms:created>
  <dcterms:modified xmlns:dcterms="http://purl.org/dc/terms/" xmlns:xsi="http://www.w3.org/2001/XMLSchema-instance" xsi:type="dcterms:W3CDTF">2026-09-11T00:39:20+00:00Z</dcterms:modified>
</cp:coreProperties>
</file>