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ferrals" sheetId="2" state="visible" r:id="rId2"/>
    <sheet xmlns:r="http://schemas.openxmlformats.org/officeDocument/2006/relationships" name="Partner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'Referrals'!$A$4:$O$154</definedName>
    <definedName name="_xlnm._FilterDatabase" localSheetId="2" hidden="1">'Partners'!$A$4:$J$104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mmm yyyy"/>
    <numFmt numFmtId="166" formatCode="$#,##0.00"/>
    <numFmt numFmtId="167" formatCode="0.0%"/>
    <numFmt numFmtId="168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F78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F3F7F8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top" wrapText="1"/>
    </xf>
    <xf numFmtId="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vertical="top" wrapText="1"/>
    </xf>
    <xf numFmtId="1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Referrals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'Summary'!$D$5:$D$16</f>
            </numRef>
          </cat>
          <val>
            <numRef>
              <f>'Summary'!$E$5:$E$16</f>
            </numRef>
          </val>
        </ser>
        <ser>
          <idx val="1"/>
          <order val="1"/>
          <tx>
            <strRef>
              <f>'Summary'!F4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'Summary'!$D$5:$D$16</f>
            </numRef>
          </cat>
          <val>
            <numRef>
              <f>'Summary'!$F$5:$F$16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18</row>
      <rowOff>0</rowOff>
    </from>
    <ext cx="504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I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5" customWidth="1" min="4" max="4"/>
    <col width="12" customWidth="1" min="5" max="5"/>
    <col width="12" customWidth="1" min="6" max="6"/>
    <col width="3" customWidth="1" min="7" max="7"/>
    <col width="19" customWidth="1" min="8" max="8"/>
    <col width="12" customWidth="1" min="9" max="9"/>
  </cols>
  <sheetData>
    <row r="1" ht="27" customHeight="1">
      <c r="A1" s="1" t="inlineStr">
        <is>
          <t>Insurance Partner Referral Summary</t>
        </is>
      </c>
      <c r="B1" s="28" t="n"/>
      <c r="C1" s="28" t="n"/>
      <c r="D1" s="28" t="n"/>
      <c r="E1" s="28" t="n"/>
      <c r="F1" s="28" t="n"/>
      <c r="G1" s="28" t="n"/>
      <c r="H1" s="28" t="n"/>
      <c r="I1" s="29" t="n"/>
    </row>
    <row r="2" ht="31" customHeight="1">
      <c r="A2" s="3" t="inlineStr">
        <is>
          <t>Indicators use entered records and the editable as of date. Alerts prompt a human check; verify source records before follow-up.</t>
        </is>
      </c>
    </row>
    <row r="3">
      <c r="A3" s="4" t="inlineStr">
        <is>
          <t>As of Date</t>
        </is>
      </c>
      <c r="B3" s="30">
        <f>IF(ISNUMBER(Assumptions!$B$4),Assumptions!$B$4,"Check assumptions")</f>
        <v/>
      </c>
    </row>
    <row r="4" ht="31" customHeight="1">
      <c r="A4" s="6" t="inlineStr">
        <is>
          <t>Indicator</t>
        </is>
      </c>
      <c r="B4" s="6" t="inlineStr">
        <is>
          <t>Value</t>
        </is>
      </c>
      <c r="D4" s="6" t="inlineStr">
        <is>
          <t>Month</t>
        </is>
      </c>
      <c r="E4" s="6" t="inlineStr">
        <is>
          <t>Received</t>
        </is>
      </c>
      <c r="F4" s="6" t="inlineStr">
        <is>
          <t>Sent</t>
        </is>
      </c>
      <c r="H4" s="6" t="inlineStr">
        <is>
          <t>Status</t>
        </is>
      </c>
      <c r="I4" s="6" t="inlineStr">
        <is>
          <t>Count</t>
        </is>
      </c>
    </row>
    <row r="5">
      <c r="A5" s="7" t="inlineStr">
        <is>
          <t>Total referrals</t>
        </is>
      </c>
      <c r="B5" s="8">
        <f>COUNTIF(Referrals!$A$5:$A$154,"&lt;&gt;")</f>
        <v/>
      </c>
      <c r="D5" s="31">
        <f>IF(ISNUMBER(Assumptions!$B$4),DATE(YEAR(Assumptions!$B$4),MONTH(Assumptions!$B$4)-11,1),"")</f>
        <v/>
      </c>
      <c r="E5" s="10">
        <f>IF(NOT(ISNUMBER(D5)),"",COUNTIFS(Referrals!$B$5:$B$154,"&gt;="&amp;D5,Referrals!$B$5:$B$154,"&lt;"&amp;DATE(YEAR(D5),MONTH(D5)+1,1),Referrals!$C$5:$C$154,E$4))</f>
        <v/>
      </c>
      <c r="F5" s="10">
        <f>IF(NOT(ISNUMBER(D5)),"",COUNTIFS(Referrals!$B$5:$B$154,"&gt;="&amp;D5,Referrals!$B$5:$B$154,"&lt;"&amp;DATE(YEAR(D5),MONTH(D5)+1,1),Referrals!$C$5:$C$154,F$4))</f>
        <v/>
      </c>
      <c r="H5" s="7">
        <f>Assumptions!F4</f>
        <v/>
      </c>
      <c r="I5" s="11">
        <f>COUNTIFS(Referrals!$A$5:$A$154,"&lt;&gt;",Referrals!$I$5:$I$154,H5)</f>
        <v/>
      </c>
    </row>
    <row r="6">
      <c r="A6" s="12" t="inlineStr">
        <is>
          <t>Received referrals</t>
        </is>
      </c>
      <c r="B6" s="13">
        <f>COUNTIFS(Referrals!$A$5:$A$154,"&lt;&gt;",Referrals!$C$5:$C$154,Assumptions!$E$4)</f>
        <v/>
      </c>
      <c r="D6" s="32">
        <f>IF(ISNUMBER(D5),DATE(YEAR(D5),MONTH(D5)+1,1),"")</f>
        <v/>
      </c>
      <c r="E6" s="15">
        <f>IF(NOT(ISNUMBER(D6)),"",COUNTIFS(Referrals!$B$5:$B$154,"&gt;="&amp;D6,Referrals!$B$5:$B$154,"&lt;"&amp;DATE(YEAR(D6),MONTH(D6)+1,1),Referrals!$C$5:$C$154,E$4))</f>
        <v/>
      </c>
      <c r="F6" s="15">
        <f>IF(NOT(ISNUMBER(D6)),"",COUNTIFS(Referrals!$B$5:$B$154,"&gt;="&amp;D6,Referrals!$B$5:$B$154,"&lt;"&amp;DATE(YEAR(D6),MONTH(D6)+1,1),Referrals!$C$5:$C$154,F$4))</f>
        <v/>
      </c>
      <c r="H6" s="12">
        <f>Assumptions!F5</f>
        <v/>
      </c>
      <c r="I6" s="16">
        <f>COUNTIFS(Referrals!$A$5:$A$154,"&lt;&gt;",Referrals!$I$5:$I$154,H6)</f>
        <v/>
      </c>
    </row>
    <row r="7">
      <c r="A7" s="7" t="inlineStr">
        <is>
          <t>Sent referrals</t>
        </is>
      </c>
      <c r="B7" s="8">
        <f>COUNTIFS(Referrals!$A$5:$A$154,"&lt;&gt;",Referrals!$C$5:$C$154,Assumptions!$E$5)</f>
        <v/>
      </c>
      <c r="D7" s="31">
        <f>IF(ISNUMBER(D6),DATE(YEAR(D6),MONTH(D6)+1,1),"")</f>
        <v/>
      </c>
      <c r="E7" s="10">
        <f>IF(NOT(ISNUMBER(D7)),"",COUNTIFS(Referrals!$B$5:$B$154,"&gt;="&amp;D7,Referrals!$B$5:$B$154,"&lt;"&amp;DATE(YEAR(D7),MONTH(D7)+1,1),Referrals!$C$5:$C$154,E$4))</f>
        <v/>
      </c>
      <c r="F7" s="10">
        <f>IF(NOT(ISNUMBER(D7)),"",COUNTIFS(Referrals!$B$5:$B$154,"&gt;="&amp;D7,Referrals!$B$5:$B$154,"&lt;"&amp;DATE(YEAR(D7),MONTH(D7)+1,1),Referrals!$C$5:$C$154,F$4))</f>
        <v/>
      </c>
      <c r="H7" s="7">
        <f>Assumptions!F6</f>
        <v/>
      </c>
      <c r="I7" s="11">
        <f>COUNTIFS(Referrals!$A$5:$A$154,"&lt;&gt;",Referrals!$I$5:$I$154,H7)</f>
        <v/>
      </c>
    </row>
    <row r="8">
      <c r="A8" s="12" t="inlineStr">
        <is>
          <t>Open referrals</t>
        </is>
      </c>
      <c r="B8" s="13">
        <f>COUNTIF(Referrals!$A$5:$A$154,"&lt;&gt;")-COUNTIFS(Referrals!$A$5:$A$154,"&lt;&gt;",Referrals!$I$5:$I$154,Assumptions!$F$7)-COUNTIFS(Referrals!$A$5:$A$154,"&lt;&gt;",Referrals!$I$5:$I$154,Assumptions!$F$8)-COUNTIFS(Referrals!$A$5:$A$154,"&lt;&gt;",Referrals!$I$5:$I$154,Assumptions!$F$9)</f>
        <v/>
      </c>
      <c r="D8" s="32">
        <f>IF(ISNUMBER(D7),DATE(YEAR(D7),MONTH(D7)+1,1),"")</f>
        <v/>
      </c>
      <c r="E8" s="15">
        <f>IF(NOT(ISNUMBER(D8)),"",COUNTIFS(Referrals!$B$5:$B$154,"&gt;="&amp;D8,Referrals!$B$5:$B$154,"&lt;"&amp;DATE(YEAR(D8),MONTH(D8)+1,1),Referrals!$C$5:$C$154,E$4))</f>
        <v/>
      </c>
      <c r="F8" s="15">
        <f>IF(NOT(ISNUMBER(D8)),"",COUNTIFS(Referrals!$B$5:$B$154,"&gt;="&amp;D8,Referrals!$B$5:$B$154,"&lt;"&amp;DATE(YEAR(D8),MONTH(D8)+1,1),Referrals!$C$5:$C$154,F$4))</f>
        <v/>
      </c>
      <c r="H8" s="12">
        <f>Assumptions!F7</f>
        <v/>
      </c>
      <c r="I8" s="16">
        <f>COUNTIFS(Referrals!$A$5:$A$154,"&lt;&gt;",Referrals!$I$5:$I$154,H8)</f>
        <v/>
      </c>
    </row>
    <row r="9">
      <c r="A9" s="7" t="inlineStr">
        <is>
          <t>Won referrals</t>
        </is>
      </c>
      <c r="B9" s="8">
        <f>COUNTIFS(Referrals!$A$5:$A$154,"&lt;&gt;",Referrals!$I$5:$I$154,Assumptions!$F$7)</f>
        <v/>
      </c>
      <c r="D9" s="31">
        <f>IF(ISNUMBER(D8),DATE(YEAR(D8),MONTH(D8)+1,1),"")</f>
        <v/>
      </c>
      <c r="E9" s="10">
        <f>IF(NOT(ISNUMBER(D9)),"",COUNTIFS(Referrals!$B$5:$B$154,"&gt;="&amp;D9,Referrals!$B$5:$B$154,"&lt;"&amp;DATE(YEAR(D9),MONTH(D9)+1,1),Referrals!$C$5:$C$154,E$4))</f>
        <v/>
      </c>
      <c r="F9" s="10">
        <f>IF(NOT(ISNUMBER(D9)),"",COUNTIFS(Referrals!$B$5:$B$154,"&gt;="&amp;D9,Referrals!$B$5:$B$154,"&lt;"&amp;DATE(YEAR(D9),MONTH(D9)+1,1),Referrals!$C$5:$C$154,F$4))</f>
        <v/>
      </c>
      <c r="H9" s="7">
        <f>Assumptions!F8</f>
        <v/>
      </c>
      <c r="I9" s="11">
        <f>COUNTIFS(Referrals!$A$5:$A$154,"&lt;&gt;",Referrals!$I$5:$I$154,H9)</f>
        <v/>
      </c>
    </row>
    <row r="10">
      <c r="A10" s="12" t="inlineStr">
        <is>
          <t>Won estimated premium</t>
        </is>
      </c>
      <c r="B10" s="17">
        <f>SUMIF(Referrals!$I$5:$I$154,Assumptions!$F$7,Referrals!$L$5:$L$154)</f>
        <v/>
      </c>
      <c r="D10" s="32">
        <f>IF(ISNUMBER(D9),DATE(YEAR(D9),MONTH(D9)+1,1),"")</f>
        <v/>
      </c>
      <c r="E10" s="15">
        <f>IF(NOT(ISNUMBER(D10)),"",COUNTIFS(Referrals!$B$5:$B$154,"&gt;="&amp;D10,Referrals!$B$5:$B$154,"&lt;"&amp;DATE(YEAR(D10),MONTH(D10)+1,1),Referrals!$C$5:$C$154,E$4))</f>
        <v/>
      </c>
      <c r="F10" s="15">
        <f>IF(NOT(ISNUMBER(D10)),"",COUNTIFS(Referrals!$B$5:$B$154,"&gt;="&amp;D10,Referrals!$B$5:$B$154,"&lt;"&amp;DATE(YEAR(D10),MONTH(D10)+1,1),Referrals!$C$5:$C$154,F$4))</f>
        <v/>
      </c>
      <c r="H10" s="12">
        <f>Assumptions!F9</f>
        <v/>
      </c>
      <c r="I10" s="16">
        <f>COUNTIFS(Referrals!$A$5:$A$154,"&lt;&gt;",Referrals!$I$5:$I$154,H10)</f>
        <v/>
      </c>
    </row>
    <row r="11">
      <c r="A11" s="7" t="inlineStr">
        <is>
          <t>Win rate on closed outcomes</t>
        </is>
      </c>
      <c r="B11" s="33">
        <f>IFERROR(COUNTIFS(Referrals!$A$5:$A$154,"&lt;&gt;",Referrals!$I$5:$I$154,Assumptions!$F$7)/(COUNTIFS(Referrals!$A$5:$A$154,"&lt;&gt;",Referrals!$I$5:$I$154,Assumptions!$F$7)+COUNTIFS(Referrals!$A$5:$A$154,"&lt;&gt;",Referrals!$I$5:$I$154,Assumptions!$F$8)+COUNTIFS(Referrals!$A$5:$A$154,"&lt;&gt;",Referrals!$I$5:$I$154,Assumptions!$F$9)),"")</f>
        <v/>
      </c>
      <c r="D11" s="31">
        <f>IF(ISNUMBER(D10),DATE(YEAR(D10),MONTH(D10)+1,1),"")</f>
        <v/>
      </c>
      <c r="E11" s="10">
        <f>IF(NOT(ISNUMBER(D11)),"",COUNTIFS(Referrals!$B$5:$B$154,"&gt;="&amp;D11,Referrals!$B$5:$B$154,"&lt;"&amp;DATE(YEAR(D11),MONTH(D11)+1,1),Referrals!$C$5:$C$154,E$4))</f>
        <v/>
      </c>
      <c r="F11" s="10">
        <f>IF(NOT(ISNUMBER(D11)),"",COUNTIFS(Referrals!$B$5:$B$154,"&gt;="&amp;D11,Referrals!$B$5:$B$154,"&lt;"&amp;DATE(YEAR(D11),MONTH(D11)+1,1),Referrals!$C$5:$C$154,F$4))</f>
        <v/>
      </c>
    </row>
    <row r="12">
      <c r="A12" s="12" t="inlineStr">
        <is>
          <t>Overdue follow-ups</t>
        </is>
      </c>
      <c r="B12" s="13">
        <f>COUNTIF(Referrals!$O$5:$O$154,"Overdue")</f>
        <v/>
      </c>
      <c r="D12" s="32">
        <f>IF(ISNUMBER(D11),DATE(YEAR(D11),MONTH(D11)+1,1),"")</f>
        <v/>
      </c>
      <c r="E12" s="15">
        <f>IF(NOT(ISNUMBER(D12)),"",COUNTIFS(Referrals!$B$5:$B$154,"&gt;="&amp;D12,Referrals!$B$5:$B$154,"&lt;"&amp;DATE(YEAR(D12),MONTH(D12)+1,1),Referrals!$C$5:$C$154,E$4))</f>
        <v/>
      </c>
      <c r="F12" s="15">
        <f>IF(NOT(ISNUMBER(D12)),"",COUNTIFS(Referrals!$B$5:$B$154,"&gt;="&amp;D12,Referrals!$B$5:$B$154,"&lt;"&amp;DATE(YEAR(D12),MONTH(D12)+1,1),Referrals!$C$5:$C$154,F$4))</f>
        <v/>
      </c>
    </row>
    <row r="13">
      <c r="A13" s="7" t="inlineStr">
        <is>
          <t>Due soon follow-ups</t>
        </is>
      </c>
      <c r="B13" s="8">
        <f>COUNTIF(Referrals!$O$5:$O$154,"Due soon")</f>
        <v/>
      </c>
      <c r="D13" s="31">
        <f>IF(ISNUMBER(D12),DATE(YEAR(D12),MONTH(D12)+1,1),"")</f>
        <v/>
      </c>
      <c r="E13" s="10">
        <f>IF(NOT(ISNUMBER(D13)),"",COUNTIFS(Referrals!$B$5:$B$154,"&gt;="&amp;D13,Referrals!$B$5:$B$154,"&lt;"&amp;DATE(YEAR(D13),MONTH(D13)+1,1),Referrals!$C$5:$C$154,E$4))</f>
        <v/>
      </c>
      <c r="F13" s="10">
        <f>IF(NOT(ISNUMBER(D13)),"",COUNTIFS(Referrals!$B$5:$B$154,"&gt;="&amp;D13,Referrals!$B$5:$B$154,"&lt;"&amp;DATE(YEAR(D13),MONTH(D13)+1,1),Referrals!$C$5:$C$154,F$4))</f>
        <v/>
      </c>
    </row>
    <row r="14">
      <c r="A14" s="12" t="inlineStr">
        <is>
          <t>Open past age threshold</t>
        </is>
      </c>
      <c r="B14" s="13">
        <f>COUNTIFS(Referrals!$A$5:$A$154,"&lt;&gt;",Referrals!$N$5:$N$154,"&gt;="&amp;Assumptions!$B$6,Referrals!$I$5:$I$154,"&lt;&gt;"&amp;Assumptions!$F$7,Referrals!$I$5:$I$154,"&lt;&gt;"&amp;Assumptions!$F$8,Referrals!$I$5:$I$154,"&lt;&gt;"&amp;Assumptions!$F$9)</f>
        <v/>
      </c>
      <c r="D14" s="32">
        <f>IF(ISNUMBER(D13),DATE(YEAR(D13),MONTH(D13)+1,1),"")</f>
        <v/>
      </c>
      <c r="E14" s="15">
        <f>IF(NOT(ISNUMBER(D14)),"",COUNTIFS(Referrals!$B$5:$B$154,"&gt;="&amp;D14,Referrals!$B$5:$B$154,"&lt;"&amp;DATE(YEAR(D14),MONTH(D14)+1,1),Referrals!$C$5:$C$154,E$4))</f>
        <v/>
      </c>
      <c r="F14" s="15">
        <f>IF(NOT(ISNUMBER(D14)),"",COUNTIFS(Referrals!$B$5:$B$154,"&gt;="&amp;D14,Referrals!$B$5:$B$154,"&lt;"&amp;DATE(YEAR(D14),MONTH(D14)+1,1),Referrals!$C$5:$C$154,F$4))</f>
        <v/>
      </c>
    </row>
    <row r="15">
      <c r="A15" s="7" t="inlineStr">
        <is>
          <t>Active partners</t>
        </is>
      </c>
      <c r="B15" s="8">
        <f>COUNTIFS(Partners!$A$5:$A$104,"&lt;&gt;",Partners!$F$5:$F$104,Assumptions!$G$4)</f>
        <v/>
      </c>
      <c r="D15" s="31">
        <f>IF(ISNUMBER(D14),DATE(YEAR(D14),MONTH(D14)+1,1),"")</f>
        <v/>
      </c>
      <c r="E15" s="10">
        <f>IF(NOT(ISNUMBER(D15)),"",COUNTIFS(Referrals!$B$5:$B$154,"&gt;="&amp;D15,Referrals!$B$5:$B$154,"&lt;"&amp;DATE(YEAR(D15),MONTH(D15)+1,1),Referrals!$C$5:$C$154,E$4))</f>
        <v/>
      </c>
      <c r="F15" s="10">
        <f>IF(NOT(ISNUMBER(D15)),"",COUNTIFS(Referrals!$B$5:$B$154,"&gt;="&amp;D15,Referrals!$B$5:$B$154,"&lt;"&amp;DATE(YEAR(D15),MONTH(D15)+1,1),Referrals!$C$5:$C$154,F$4))</f>
        <v/>
      </c>
    </row>
    <row r="16">
      <c r="A16" s="12" t="inlineStr">
        <is>
          <t>Last referral date</t>
        </is>
      </c>
      <c r="B16" s="34">
        <f>IF(COUNT(Referrals!$B$5:$B$154)=0,"",MAX(Referrals!$B$5:$B$154))</f>
        <v/>
      </c>
      <c r="D16" s="32">
        <f>IF(ISNUMBER(D15),DATE(YEAR(D15),MONTH(D15)+1,1),"")</f>
        <v/>
      </c>
      <c r="E16" s="15">
        <f>IF(NOT(ISNUMBER(D16)),"",COUNTIFS(Referrals!$B$5:$B$154,"&gt;="&amp;D16,Referrals!$B$5:$B$154,"&lt;"&amp;DATE(YEAR(D16),MONTH(D16)+1,1),Referrals!$C$5:$C$154,E$4))</f>
        <v/>
      </c>
      <c r="F16" s="15">
        <f>IF(NOT(ISNUMBER(D16)),"",COUNTIFS(Referrals!$B$5:$B$154,"&gt;="&amp;D16,Referrals!$B$5:$B$154,"&lt;"&amp;DATE(YEAR(D16),MONTH(D16)+1,1),Referrals!$C$5:$C$154,F$4))</f>
        <v/>
      </c>
    </row>
    <row r="17">
      <c r="A17" s="7" t="inlineStr">
        <is>
          <t>Open estimated premium</t>
        </is>
      </c>
      <c r="B17" s="20">
        <f>SUMIF(Referrals!$I$5:$I$154,Assumptions!$F$4,Referrals!$L$5:$L$154)+SUMIF(Referrals!$I$5:$I$154,Assumptions!$F$5,Referrals!$L$5:$L$154)+SUMIF(Referrals!$I$5:$I$154,Assumptions!$F$6,Referrals!$L$5:$L$154)</f>
        <v/>
      </c>
    </row>
    <row r="18">
      <c r="A18" s="12" t="inlineStr">
        <is>
          <t>Average age or duration (days)</t>
        </is>
      </c>
      <c r="B18" s="35">
        <f>IFERROR(AVERAGE(Referrals!$N$5:$N$154),"")</f>
        <v/>
      </c>
    </row>
  </sheetData>
  <mergeCells count="1">
    <mergeCell ref="A1:I1"/>
  </mergeCells>
  <conditionalFormatting sqref="B12">
    <cfRule type="expression" priority="1" dxfId="0">
      <formula>B12&gt;0</formula>
    </cfRule>
  </conditionalFormatting>
  <conditionalFormatting sqref="B13">
    <cfRule type="expression" priority="2" dxfId="1">
      <formula>B13&gt;0</formula>
    </cfRule>
  </conditionalFormatting>
  <conditionalFormatting sqref="B9">
    <cfRule type="expression" priority="3" dxfId="2">
      <formula>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Y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4" customWidth="1" min="4" max="4"/>
    <col width="42" customWidth="1" min="5" max="5"/>
    <col width="34" customWidth="1" min="6" max="6"/>
    <col width="24" customWidth="1" min="7" max="7"/>
    <col width="27" customWidth="1" min="8" max="8"/>
    <col width="14" customWidth="1" min="9" max="9"/>
    <col width="15" customWidth="1" min="10" max="10"/>
    <col width="15" customWidth="1" min="11" max="11"/>
    <col width="21" customWidth="1" min="12" max="12"/>
    <col width="19" customWidth="1" min="13" max="13"/>
    <col width="12" customWidth="1" min="14" max="14"/>
    <col width="18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7" customHeight="1">
      <c r="A1" s="1" t="inlineStr">
        <is>
          <t>Insurance Partner Referral Tracker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31" customHeight="1">
      <c r="A2" s="3" t="inlineStr">
        <is>
          <t>Record referrals exchanged with named professional partners. Estimated premium is an administrative input, not a quote or coverage recommendation.</t>
        </is>
      </c>
    </row>
    <row r="3"/>
    <row r="4" ht="31" customHeight="1">
      <c r="A4" s="22" t="inlineStr">
        <is>
          <t>Referral ID</t>
        </is>
      </c>
      <c r="B4" s="22" t="inlineStr">
        <is>
          <t>Referral Date</t>
        </is>
      </c>
      <c r="C4" s="22" t="inlineStr">
        <is>
          <t>Direction</t>
        </is>
      </c>
      <c r="D4" s="22" t="inlineStr">
        <is>
          <t>Partner ID</t>
        </is>
      </c>
      <c r="E4" s="22" t="inlineStr">
        <is>
          <t>Partner Name</t>
        </is>
      </c>
      <c r="F4" s="22" t="inlineStr">
        <is>
          <t>Referred Party</t>
        </is>
      </c>
      <c r="G4" s="22" t="inlineStr">
        <is>
          <t>Line of Business</t>
        </is>
      </c>
      <c r="H4" s="22" t="inlineStr">
        <is>
          <t>Agency Owner</t>
        </is>
      </c>
      <c r="I4" s="22" t="inlineStr">
        <is>
          <t>Status</t>
        </is>
      </c>
      <c r="J4" s="22" t="inlineStr">
        <is>
          <t>Follow-up Due</t>
        </is>
      </c>
      <c r="K4" s="22" t="inlineStr">
        <is>
          <t>Closed Date</t>
        </is>
      </c>
      <c r="L4" s="22" t="inlineStr">
        <is>
          <t>Estimated Annual Premium</t>
        </is>
      </c>
      <c r="M4" s="22" t="inlineStr">
        <is>
          <t>Quote / Policy Ref</t>
        </is>
      </c>
      <c r="N4" s="22" t="inlineStr">
        <is>
          <t>Days Open</t>
        </is>
      </c>
      <c r="O4" s="22" t="inlineStr">
        <is>
          <t>Follow-up Alert</t>
        </is>
      </c>
    </row>
    <row r="5">
      <c r="A5" s="23" t="inlineStr">
        <is>
          <t>FIC-R-1001</t>
        </is>
      </c>
      <c r="B5" s="36" t="n">
        <v>46200</v>
      </c>
      <c r="C5" s="23" t="inlineStr">
        <is>
          <t>Received</t>
        </is>
      </c>
      <c r="D5" s="23" t="inlineStr">
        <is>
          <t>FIC-P-001</t>
        </is>
      </c>
      <c r="E5" s="7">
        <f>IF(D5="","",IFERROR(VLOOKUP(D5,Partners!$A$5:$B$104,2,FALSE),"Check partner ID"))</f>
        <v/>
      </c>
      <c r="F5" s="23" t="inlineStr">
        <is>
          <t>Maple Comet Bakery LLC (Fictional)</t>
        </is>
      </c>
      <c r="G5" s="23" t="inlineStr">
        <is>
          <t>Business Owners</t>
        </is>
      </c>
      <c r="H5" s="23" t="inlineStr">
        <is>
          <t>Morgan Vale (Fictional)</t>
        </is>
      </c>
      <c r="I5" s="23" t="inlineStr">
        <is>
          <t>Won</t>
        </is>
      </c>
      <c r="J5" s="36" t="n">
        <v>46215</v>
      </c>
      <c r="K5" s="36" t="n">
        <v>46230</v>
      </c>
      <c r="L5" s="25" t="n">
        <v>8200</v>
      </c>
      <c r="M5" s="23" t="inlineStr">
        <is>
          <t>FIC-Q-A101</t>
        </is>
      </c>
      <c r="N5" s="10">
        <f>IF(A5="","",IF(OR(NOT(ISNUMBER(B5)),NOT(ISNUMBER(Assumptions!$B$4))),"",MAX(0,IF(AND(K5&lt;&gt;"",ISNUMBER(K5)),K5,Assumptions!$B$4)-B5)))</f>
        <v/>
      </c>
      <c r="O5" s="11">
        <f>IF(A5="","",IF(OR(I5=Assumptions!$F$7,I5=Assumptions!$F$8,I5=Assumptions!$F$9),"Closed",IF(OR(NOT(ISNUMBER(Assumptions!$B$4)),NOT(ISNUMBER(Assumptions!$B$5))),"Check assumptions",IF(NOT(ISNUMBER(J5)),"Set date",IF(J5&lt;Assumptions!$B$4,"Overdue",IF(J5&lt;=Assumptions!$B$4+Assumptions!$B$5,"Due soon","On track"))))))</f>
        <v/>
      </c>
      <c r="Q5">
        <f>Assumptions!E4</f>
        <v/>
      </c>
      <c r="R5">
        <f>Assumptions!F4</f>
        <v/>
      </c>
      <c r="S5">
        <f>Assumptions!H4</f>
        <v/>
      </c>
      <c r="T5">
        <f>Assumptions!J4</f>
        <v/>
      </c>
      <c r="U5">
        <f>IF(Partners!A5="","",Partners!A5)</f>
        <v/>
      </c>
      <c r="V5">
        <f>Assumptions!B4</f>
        <v/>
      </c>
      <c r="W5">
        <f>Assumptions!B5</f>
        <v/>
      </c>
      <c r="X5">
        <f>Assumptions!B6</f>
        <v/>
      </c>
      <c r="Y5">
        <f>Assumptions!B7</f>
        <v/>
      </c>
    </row>
    <row r="6">
      <c r="A6" s="23" t="inlineStr">
        <is>
          <t>FIC-R-1002</t>
        </is>
      </c>
      <c r="B6" s="36" t="n">
        <v>46233</v>
      </c>
      <c r="C6" s="23" t="inlineStr">
        <is>
          <t>Sent</t>
        </is>
      </c>
      <c r="D6" s="23" t="inlineStr">
        <is>
          <t>FIC-P-002</t>
        </is>
      </c>
      <c r="E6" s="12">
        <f>IF(D6="","",IFERROR(VLOOKUP(D6,Partners!$A$5:$B$104,2,FALSE),"Check partner ID"))</f>
        <v/>
      </c>
      <c r="F6" s="23" t="inlineStr">
        <is>
          <t>Tessa North (Fictional)</t>
        </is>
      </c>
      <c r="G6" s="23" t="inlineStr">
        <is>
          <t>Personal Auto</t>
        </is>
      </c>
      <c r="H6" s="23" t="inlineStr">
        <is>
          <t>Riley Ember (Fictional)</t>
        </is>
      </c>
      <c r="I6" s="23" t="inlineStr">
        <is>
          <t>Lost</t>
        </is>
      </c>
      <c r="J6" s="36" t="n">
        <v>46241</v>
      </c>
      <c r="K6" s="36" t="n">
        <v>46247</v>
      </c>
      <c r="L6" s="25" t="n">
        <v>2100</v>
      </c>
      <c r="M6" s="23" t="inlineStr">
        <is>
          <t>FIC-Q-A102</t>
        </is>
      </c>
      <c r="N6" s="15">
        <f>IF(A6="","",IF(OR(NOT(ISNUMBER(B6)),NOT(ISNUMBER(Assumptions!$B$4))),"",MAX(0,IF(AND(K6&lt;&gt;"",ISNUMBER(K6)),K6,Assumptions!$B$4)-B6)))</f>
        <v/>
      </c>
      <c r="O6" s="16">
        <f>IF(A6="","",IF(OR(I6=Assumptions!$F$7,I6=Assumptions!$F$8,I6=Assumptions!$F$9),"Closed",IF(OR(NOT(ISNUMBER(Assumptions!$B$4)),NOT(ISNUMBER(Assumptions!$B$5))),"Check assumptions",IF(NOT(ISNUMBER(J6)),"Set date",IF(J6&lt;Assumptions!$B$4,"Overdue",IF(J6&lt;=Assumptions!$B$4+Assumptions!$B$5,"Due soon","On track"))))))</f>
        <v/>
      </c>
      <c r="Q6">
        <f>Assumptions!E5</f>
        <v/>
      </c>
      <c r="R6">
        <f>Assumptions!F5</f>
        <v/>
      </c>
      <c r="S6">
        <f>Assumptions!H5</f>
        <v/>
      </c>
      <c r="T6">
        <f>Assumptions!J5</f>
        <v/>
      </c>
      <c r="U6">
        <f>IF(Partners!A6="","",Partners!A6)</f>
        <v/>
      </c>
    </row>
    <row r="7">
      <c r="A7" s="23" t="inlineStr">
        <is>
          <t>FIC-R-1003</t>
        </is>
      </c>
      <c r="B7" s="36" t="n">
        <v>46255</v>
      </c>
      <c r="C7" s="23" t="inlineStr">
        <is>
          <t>Received</t>
        </is>
      </c>
      <c r="D7" s="23" t="inlineStr">
        <is>
          <t>FIC-P-003</t>
        </is>
      </c>
      <c r="E7" s="7">
        <f>IF(D7="","",IFERROR(VLOOKUP(D7,Partners!$A$5:$B$104,2,FALSE),"Check partner ID"))</f>
        <v/>
      </c>
      <c r="F7" s="23" t="inlineStr">
        <is>
          <t>Copper Finch Workshop LLC (Fictional)</t>
        </is>
      </c>
      <c r="G7" s="23" t="inlineStr">
        <is>
          <t>Commercial Auto</t>
        </is>
      </c>
      <c r="H7" s="23" t="inlineStr">
        <is>
          <t>Jordan Lake (Fictional)</t>
        </is>
      </c>
      <c r="I7" s="23" t="inlineStr">
        <is>
          <t>Quoted</t>
        </is>
      </c>
      <c r="J7" s="36" t="n">
        <v>46273</v>
      </c>
      <c r="K7" s="36" t="n"/>
      <c r="L7" s="25" t="n">
        <v>12600</v>
      </c>
      <c r="M7" s="23" t="inlineStr">
        <is>
          <t>FIC-Q-A103</t>
        </is>
      </c>
      <c r="N7" s="10">
        <f>IF(A7="","",IF(OR(NOT(ISNUMBER(B7)),NOT(ISNUMBER(Assumptions!$B$4))),"",MAX(0,IF(AND(K7&lt;&gt;"",ISNUMBER(K7)),K7,Assumptions!$B$4)-B7)))</f>
        <v/>
      </c>
      <c r="O7" s="11">
        <f>IF(A7="","",IF(OR(I7=Assumptions!$F$7,I7=Assumptions!$F$8,I7=Assumptions!$F$9),"Closed",IF(OR(NOT(ISNUMBER(Assumptions!$B$4)),NOT(ISNUMBER(Assumptions!$B$5))),"Check assumptions",IF(NOT(ISNUMBER(J7)),"Set date",IF(J7&lt;Assumptions!$B$4,"Overdue",IF(J7&lt;=Assumptions!$B$4+Assumptions!$B$5,"Due soon","On track"))))))</f>
        <v/>
      </c>
      <c r="R7">
        <f>Assumptions!F6</f>
        <v/>
      </c>
      <c r="S7">
        <f>Assumptions!H6</f>
        <v/>
      </c>
      <c r="T7">
        <f>Assumptions!J6</f>
        <v/>
      </c>
      <c r="U7">
        <f>IF(Partners!A7="","",Partners!A7)</f>
        <v/>
      </c>
    </row>
    <row r="8">
      <c r="A8" s="23" t="inlineStr">
        <is>
          <t>FIC-R-1004</t>
        </is>
      </c>
      <c r="B8" s="36" t="n">
        <v>46267</v>
      </c>
      <c r="C8" s="23" t="inlineStr">
        <is>
          <t>Sent</t>
        </is>
      </c>
      <c r="D8" s="23" t="inlineStr">
        <is>
          <t>FIC-P-004</t>
        </is>
      </c>
      <c r="E8" s="12">
        <f>IF(D8="","",IFERROR(VLOOKUP(D8,Partners!$A$5:$B$104,2,FALSE),"Check partner ID"))</f>
        <v/>
      </c>
      <c r="F8" s="23" t="inlineStr">
        <is>
          <t>Eli Rowan (Fictional)</t>
        </is>
      </c>
      <c r="G8" s="23" t="inlineStr">
        <is>
          <t>Homeowners</t>
        </is>
      </c>
      <c r="H8" s="23" t="inlineStr">
        <is>
          <t>Morgan Vale (Fictional)</t>
        </is>
      </c>
      <c r="I8" s="23" t="inlineStr">
        <is>
          <t>Contacted</t>
        </is>
      </c>
      <c r="J8" s="36" t="n">
        <v>46277</v>
      </c>
      <c r="K8" s="36" t="n"/>
      <c r="L8" s="25" t="n">
        <v>1800</v>
      </c>
      <c r="M8" s="23" t="inlineStr">
        <is>
          <t>FIC-Q-A104</t>
        </is>
      </c>
      <c r="N8" s="15">
        <f>IF(A8="","",IF(OR(NOT(ISNUMBER(B8)),NOT(ISNUMBER(Assumptions!$B$4))),"",MAX(0,IF(AND(K8&lt;&gt;"",ISNUMBER(K8)),K8,Assumptions!$B$4)-B8)))</f>
        <v/>
      </c>
      <c r="O8" s="16">
        <f>IF(A8="","",IF(OR(I8=Assumptions!$F$7,I8=Assumptions!$F$8,I8=Assumptions!$F$9),"Closed",IF(OR(NOT(ISNUMBER(Assumptions!$B$4)),NOT(ISNUMBER(Assumptions!$B$5))),"Check assumptions",IF(NOT(ISNUMBER(J8)),"Set date",IF(J8&lt;Assumptions!$B$4,"Overdue",IF(J8&lt;=Assumptions!$B$4+Assumptions!$B$5,"Due soon","On track"))))))</f>
        <v/>
      </c>
      <c r="R8">
        <f>Assumptions!F7</f>
        <v/>
      </c>
      <c r="S8">
        <f>Assumptions!H7</f>
        <v/>
      </c>
      <c r="T8">
        <f>""</f>
        <v/>
      </c>
      <c r="U8">
        <f>IF(Partners!A8="","",Partners!A8)</f>
        <v/>
      </c>
    </row>
    <row r="9">
      <c r="A9" s="23" t="inlineStr">
        <is>
          <t>FIC-R-1005</t>
        </is>
      </c>
      <c r="B9" s="36" t="n">
        <v>46272</v>
      </c>
      <c r="C9" s="23" t="inlineStr">
        <is>
          <t>Received</t>
        </is>
      </c>
      <c r="D9" s="23" t="inlineStr">
        <is>
          <t>FIC-P-005</t>
        </is>
      </c>
      <c r="E9" s="7">
        <f>IF(D9="","",IFERROR(VLOOKUP(D9,Partners!$A$5:$B$104,2,FALSE),"Check partner ID"))</f>
        <v/>
      </c>
      <c r="F9" s="23" t="inlineStr">
        <is>
          <t>Lumen Fox Design LLC (Fictional)</t>
        </is>
      </c>
      <c r="G9" s="23" t="inlineStr">
        <is>
          <t>General Liability</t>
        </is>
      </c>
      <c r="H9" s="23" t="inlineStr">
        <is>
          <t>Riley Ember (Fictional)</t>
        </is>
      </c>
      <c r="I9" s="23" t="inlineStr">
        <is>
          <t>New</t>
        </is>
      </c>
      <c r="J9" s="36" t="n">
        <v>46282</v>
      </c>
      <c r="K9" s="36" t="n"/>
      <c r="L9" s="25" t="n">
        <v>4300</v>
      </c>
      <c r="M9" s="23" t="inlineStr">
        <is>
          <t>FIC-Q-A105</t>
        </is>
      </c>
      <c r="N9" s="10">
        <f>IF(A9="","",IF(OR(NOT(ISNUMBER(B9)),NOT(ISNUMBER(Assumptions!$B$4))),"",MAX(0,IF(AND(K9&lt;&gt;"",ISNUMBER(K9)),K9,Assumptions!$B$4)-B9)))</f>
        <v/>
      </c>
      <c r="O9" s="11">
        <f>IF(A9="","",IF(OR(I9=Assumptions!$F$7,I9=Assumptions!$F$8,I9=Assumptions!$F$9),"Closed",IF(OR(NOT(ISNUMBER(Assumptions!$B$4)),NOT(ISNUMBER(Assumptions!$B$5))),"Check assumptions",IF(NOT(ISNUMBER(J9)),"Set date",IF(J9&lt;Assumptions!$B$4,"Overdue",IF(J9&lt;=Assumptions!$B$4+Assumptions!$B$5,"Due soon","On track"))))))</f>
        <v/>
      </c>
      <c r="R9">
        <f>Assumptions!F8</f>
        <v/>
      </c>
      <c r="S9">
        <f>Assumptions!H8</f>
        <v/>
      </c>
      <c r="T9">
        <f>""</f>
        <v/>
      </c>
      <c r="U9">
        <f>IF(Partners!A9="","",Partners!A9)</f>
        <v/>
      </c>
    </row>
    <row r="10">
      <c r="A10" s="23" t="inlineStr">
        <is>
          <t>FIC-R-1006</t>
        </is>
      </c>
      <c r="B10" s="36" t="n">
        <v>46244</v>
      </c>
      <c r="C10" s="23" t="inlineStr">
        <is>
          <t>Received</t>
        </is>
      </c>
      <c r="D10" s="23" t="inlineStr">
        <is>
          <t>FIC-P-001</t>
        </is>
      </c>
      <c r="E10" s="12">
        <f>IF(D10="","",IFERROR(VLOOKUP(D10,Partners!$A$5:$B$104,2,FALSE),"Check partner ID"))</f>
        <v/>
      </c>
      <c r="F10" s="23" t="inlineStr">
        <is>
          <t>Nora Pine (Fictional)</t>
        </is>
      </c>
      <c r="G10" s="23" t="inlineStr">
        <is>
          <t>Renters</t>
        </is>
      </c>
      <c r="H10" s="23" t="inlineStr">
        <is>
          <t>Jordan Lake (Fictional)</t>
        </is>
      </c>
      <c r="I10" s="23" t="inlineStr">
        <is>
          <t>Declined</t>
        </is>
      </c>
      <c r="J10" s="36" t="n">
        <v>46250</v>
      </c>
      <c r="K10" s="36" t="n">
        <v>46250</v>
      </c>
      <c r="L10" s="25" t="n">
        <v>0</v>
      </c>
      <c r="M10" s="23" t="inlineStr">
        <is>
          <t>FIC-Q-A106</t>
        </is>
      </c>
      <c r="N10" s="15">
        <f>IF(A10="","",IF(OR(NOT(ISNUMBER(B10)),NOT(ISNUMBER(Assumptions!$B$4))),"",MAX(0,IF(AND(K10&lt;&gt;"",ISNUMBER(K10)),K10,Assumptions!$B$4)-B10)))</f>
        <v/>
      </c>
      <c r="O10" s="16">
        <f>IF(A10="","",IF(OR(I10=Assumptions!$F$7,I10=Assumptions!$F$8,I10=Assumptions!$F$9),"Closed",IF(OR(NOT(ISNUMBER(Assumptions!$B$4)),NOT(ISNUMBER(Assumptions!$B$5))),"Check assumptions",IF(NOT(ISNUMBER(J10)),"Set date",IF(J10&lt;Assumptions!$B$4,"Overdue",IF(J10&lt;=Assumptions!$B$4+Assumptions!$B$5,"Due soon","On track"))))))</f>
        <v/>
      </c>
      <c r="R10">
        <f>Assumptions!F9</f>
        <v/>
      </c>
      <c r="S10">
        <f>Assumptions!H9</f>
        <v/>
      </c>
      <c r="T10">
        <f>""</f>
        <v/>
      </c>
      <c r="U10">
        <f>IF(Partners!A10="","",Partners!A10)</f>
        <v/>
      </c>
    </row>
    <row r="11">
      <c r="A11" s="23" t="inlineStr">
        <is>
          <t>FIC-R-1007</t>
        </is>
      </c>
      <c r="B11" s="36" t="n">
        <v>46261</v>
      </c>
      <c r="C11" s="23" t="inlineStr">
        <is>
          <t>Sent</t>
        </is>
      </c>
      <c r="D11" s="23" t="inlineStr">
        <is>
          <t>FIC-P-006</t>
        </is>
      </c>
      <c r="E11" s="7">
        <f>IF(D11="","",IFERROR(VLOOKUP(D11,Partners!$A$5:$B$104,2,FALSE),"Check partner ID"))</f>
        <v/>
      </c>
      <c r="F11" s="23" t="inlineStr">
        <is>
          <t>Orbit Meadow Rentals LLC (Fictional)</t>
        </is>
      </c>
      <c r="G11" s="23" t="inlineStr">
        <is>
          <t>Business Owners</t>
        </is>
      </c>
      <c r="H11" s="23" t="inlineStr">
        <is>
          <t>Morgan Vale (Fictional)</t>
        </is>
      </c>
      <c r="I11" s="23" t="inlineStr">
        <is>
          <t>Won</t>
        </is>
      </c>
      <c r="J11" s="36" t="n">
        <v>46268</v>
      </c>
      <c r="K11" s="36" t="n">
        <v>46270</v>
      </c>
      <c r="L11" s="25" t="n">
        <v>9500</v>
      </c>
      <c r="M11" s="23" t="inlineStr">
        <is>
          <t>FIC-POL-A107</t>
        </is>
      </c>
      <c r="N11" s="10">
        <f>IF(A11="","",IF(OR(NOT(ISNUMBER(B11)),NOT(ISNUMBER(Assumptions!$B$4))),"",MAX(0,IF(AND(K11&lt;&gt;"",ISNUMBER(K11)),K11,Assumptions!$B$4)-B11)))</f>
        <v/>
      </c>
      <c r="O11" s="11">
        <f>IF(A11="","",IF(OR(I11=Assumptions!$F$7,I11=Assumptions!$F$8,I11=Assumptions!$F$9),"Closed",IF(OR(NOT(ISNUMBER(Assumptions!$B$4)),NOT(ISNUMBER(Assumptions!$B$5))),"Check assumptions",IF(NOT(ISNUMBER(J11)),"Set date",IF(J11&lt;Assumptions!$B$4,"Overdue",IF(J11&lt;=Assumptions!$B$4+Assumptions!$B$5,"Due soon","On track"))))))</f>
        <v/>
      </c>
      <c r="R11">
        <f>""</f>
        <v/>
      </c>
      <c r="S11">
        <f>Assumptions!H10</f>
        <v/>
      </c>
      <c r="T11">
        <f>""</f>
        <v/>
      </c>
      <c r="U11">
        <f>IF(Partners!A11="","",Partners!A11)</f>
        <v/>
      </c>
    </row>
    <row r="12">
      <c r="A12" s="23" t="inlineStr">
        <is>
          <t>FIC-R-1008</t>
        </is>
      </c>
      <c r="B12" s="36" t="n">
        <v>46247</v>
      </c>
      <c r="C12" s="23" t="inlineStr">
        <is>
          <t>Received</t>
        </is>
      </c>
      <c r="D12" s="23" t="inlineStr">
        <is>
          <t>FIC-P-007</t>
        </is>
      </c>
      <c r="E12" s="12">
        <f>IF(D12="","",IFERROR(VLOOKUP(D12,Partners!$A$5:$B$104,2,FALSE),"Check partner ID"))</f>
        <v/>
      </c>
      <c r="F12" s="23" t="inlineStr">
        <is>
          <t>Milo Brook (Fictional)</t>
        </is>
      </c>
      <c r="G12" s="23" t="inlineStr">
        <is>
          <t>Umbrella</t>
        </is>
      </c>
      <c r="H12" s="23" t="inlineStr">
        <is>
          <t>Riley Ember (Fictional)</t>
        </is>
      </c>
      <c r="I12" s="23" t="inlineStr">
        <is>
          <t>Quoted</t>
        </is>
      </c>
      <c r="J12" s="36" t="n">
        <v>46274</v>
      </c>
      <c r="K12" s="36" t="n"/>
      <c r="L12" s="25" t="n">
        <v>6200</v>
      </c>
      <c r="M12" s="23" t="inlineStr">
        <is>
          <t>FIC-Q-A108</t>
        </is>
      </c>
      <c r="N12" s="15">
        <f>IF(A12="","",IF(OR(NOT(ISNUMBER(B12)),NOT(ISNUMBER(Assumptions!$B$4))),"",MAX(0,IF(AND(K12&lt;&gt;"",ISNUMBER(K12)),K12,Assumptions!$B$4)-B12)))</f>
        <v/>
      </c>
      <c r="O12" s="16">
        <f>IF(A12="","",IF(OR(I12=Assumptions!$F$7,I12=Assumptions!$F$8,I12=Assumptions!$F$9),"Closed",IF(OR(NOT(ISNUMBER(Assumptions!$B$4)),NOT(ISNUMBER(Assumptions!$B$5))),"Check assumptions",IF(NOT(ISNUMBER(J12)),"Set date",IF(J12&lt;Assumptions!$B$4,"Overdue",IF(J12&lt;=Assumptions!$B$4+Assumptions!$B$5,"Due soon","On track"))))))</f>
        <v/>
      </c>
      <c r="R12">
        <f>""</f>
        <v/>
      </c>
      <c r="S12">
        <f>Assumptions!H11</f>
        <v/>
      </c>
      <c r="T12">
        <f>""</f>
        <v/>
      </c>
      <c r="U12">
        <f>IF(Partners!A12="","",Partners!A12)</f>
        <v/>
      </c>
    </row>
    <row r="13">
      <c r="A13" s="23" t="inlineStr">
        <is>
          <t>FIC-R-1009</t>
        </is>
      </c>
      <c r="B13" s="36" t="n">
        <v>46274</v>
      </c>
      <c r="C13" s="23" t="inlineStr">
        <is>
          <t>Received</t>
        </is>
      </c>
      <c r="D13" s="23" t="inlineStr">
        <is>
          <t>FIC-P-008</t>
        </is>
      </c>
      <c r="E13" s="7">
        <f>IF(D13="","",IFERROR(VLOOKUP(D13,Partners!$A$5:$B$104,2,FALSE),"Check partner ID"))</f>
        <v/>
      </c>
      <c r="F13" s="23" t="inlineStr">
        <is>
          <t>Amber Kite Crafts LLC (Fictional)</t>
        </is>
      </c>
      <c r="G13" s="23" t="inlineStr">
        <is>
          <t>Workers' Compensation</t>
        </is>
      </c>
      <c r="H13" s="23" t="inlineStr">
        <is>
          <t>Jordan Lake (Fictional)</t>
        </is>
      </c>
      <c r="I13" s="23" t="inlineStr">
        <is>
          <t>New</t>
        </is>
      </c>
      <c r="J13" s="36" t="n"/>
      <c r="K13" s="36" t="n"/>
      <c r="L13" s="25" t="n">
        <v>1500</v>
      </c>
      <c r="M13" s="23" t="inlineStr">
        <is>
          <t>FIC-Q-A109</t>
        </is>
      </c>
      <c r="N13" s="10">
        <f>IF(A13="","",IF(OR(NOT(ISNUMBER(B13)),NOT(ISNUMBER(Assumptions!$B$4))),"",MAX(0,IF(AND(K13&lt;&gt;"",ISNUMBER(K13)),K13,Assumptions!$B$4)-B13)))</f>
        <v/>
      </c>
      <c r="O13" s="11">
        <f>IF(A13="","",IF(OR(I13=Assumptions!$F$7,I13=Assumptions!$F$8,I13=Assumptions!$F$9),"Closed",IF(OR(NOT(ISNUMBER(Assumptions!$B$4)),NOT(ISNUMBER(Assumptions!$B$5))),"Check assumptions",IF(NOT(ISNUMBER(J13)),"Set date",IF(J13&lt;Assumptions!$B$4,"Overdue",IF(J13&lt;=Assumptions!$B$4+Assumptions!$B$5,"Due soon","On track"))))))</f>
        <v/>
      </c>
      <c r="R13">
        <f>""</f>
        <v/>
      </c>
      <c r="S13">
        <f>Assumptions!H12</f>
        <v/>
      </c>
      <c r="T13">
        <f>""</f>
        <v/>
      </c>
      <c r="U13">
        <f>IF(Partners!A13="","",Partners!A13)</f>
        <v/>
      </c>
    </row>
    <row r="14">
      <c r="A14" s="23" t="inlineStr">
        <is>
          <t>FIC-R-1010</t>
        </is>
      </c>
      <c r="B14" s="36" t="n">
        <v>46220</v>
      </c>
      <c r="C14" s="23" t="inlineStr">
        <is>
          <t>Sent</t>
        </is>
      </c>
      <c r="D14" s="23" t="inlineStr">
        <is>
          <t>FIC-P-003</t>
        </is>
      </c>
      <c r="E14" s="12">
        <f>IF(D14="","",IFERROR(VLOOKUP(D14,Partners!$A$5:$B$104,2,FALSE),"Check partner ID"))</f>
        <v/>
      </c>
      <c r="F14" s="23" t="inlineStr">
        <is>
          <t>Sage Harbor Studio LLC (Fictional)</t>
        </is>
      </c>
      <c r="G14" s="23" t="inlineStr">
        <is>
          <t>Commercial Auto</t>
        </is>
      </c>
      <c r="H14" s="23" t="inlineStr">
        <is>
          <t>Morgan Vale (Fictional)</t>
        </is>
      </c>
      <c r="I14" s="23" t="inlineStr">
        <is>
          <t>Lost</t>
        </is>
      </c>
      <c r="J14" s="36" t="n">
        <v>46230</v>
      </c>
      <c r="K14" s="36" t="n">
        <v>46235</v>
      </c>
      <c r="L14" s="25" t="n">
        <v>7200</v>
      </c>
      <c r="M14" s="23" t="inlineStr">
        <is>
          <t>FIC-Q-A110</t>
        </is>
      </c>
      <c r="N14" s="15">
        <f>IF(A14="","",IF(OR(NOT(ISNUMBER(B14)),NOT(ISNUMBER(Assumptions!$B$4))),"",MAX(0,IF(AND(K14&lt;&gt;"",ISNUMBER(K14)),K14,Assumptions!$B$4)-B14)))</f>
        <v/>
      </c>
      <c r="O14" s="16">
        <f>IF(A14="","",IF(OR(I14=Assumptions!$F$7,I14=Assumptions!$F$8,I14=Assumptions!$F$9),"Closed",IF(OR(NOT(ISNUMBER(Assumptions!$B$4)),NOT(ISNUMBER(Assumptions!$B$5))),"Check assumptions",IF(NOT(ISNUMBER(J14)),"Set date",IF(J14&lt;Assumptions!$B$4,"Overdue",IF(J14&lt;=Assumptions!$B$4+Assumptions!$B$5,"Due soon","On track"))))))</f>
        <v/>
      </c>
      <c r="R14">
        <f>""</f>
        <v/>
      </c>
      <c r="S14">
        <f>""</f>
        <v/>
      </c>
      <c r="T14">
        <f>""</f>
        <v/>
      </c>
      <c r="U14">
        <f>IF(Partners!A14="","",Partners!A14)</f>
        <v/>
      </c>
    </row>
    <row r="15">
      <c r="A15" s="23" t="n"/>
      <c r="B15" s="36" t="n"/>
      <c r="C15" s="23" t="n"/>
      <c r="D15" s="23" t="n"/>
      <c r="E15" s="7">
        <f>IF(D15="","",IFERROR(VLOOKUP(D15,Partners!$A$5:$B$104,2,FALSE),"Check partner ID"))</f>
        <v/>
      </c>
      <c r="F15" s="23" t="n"/>
      <c r="G15" s="23" t="n"/>
      <c r="H15" s="23" t="n"/>
      <c r="I15" s="23" t="n"/>
      <c r="J15" s="36" t="n"/>
      <c r="K15" s="36" t="n"/>
      <c r="L15" s="25" t="n"/>
      <c r="M15" s="23" t="n"/>
      <c r="N15" s="10">
        <f>IF(A15="","",IF(OR(NOT(ISNUMBER(B15)),NOT(ISNUMBER(Assumptions!$B$4))),"",MAX(0,IF(AND(K15&lt;&gt;"",ISNUMBER(K15)),K15,Assumptions!$B$4)-B15)))</f>
        <v/>
      </c>
      <c r="O15" s="11">
        <f>IF(A15="","",IF(OR(I15=Assumptions!$F$7,I15=Assumptions!$F$8,I15=Assumptions!$F$9),"Closed",IF(OR(NOT(ISNUMBER(Assumptions!$B$4)),NOT(ISNUMBER(Assumptions!$B$5))),"Check assumptions",IF(NOT(ISNUMBER(J15)),"Set date",IF(J15&lt;Assumptions!$B$4,"Overdue",IF(J15&lt;=Assumptions!$B$4+Assumptions!$B$5,"Due soon","On track"))))))</f>
        <v/>
      </c>
      <c r="R15">
        <f>""</f>
        <v/>
      </c>
      <c r="S15">
        <f>""</f>
        <v/>
      </c>
      <c r="T15">
        <f>""</f>
        <v/>
      </c>
      <c r="U15">
        <f>IF(Partners!A15="","",Partners!A15)</f>
        <v/>
      </c>
    </row>
    <row r="16">
      <c r="A16" s="23" t="n"/>
      <c r="B16" s="36" t="n"/>
      <c r="C16" s="23" t="n"/>
      <c r="D16" s="23" t="n"/>
      <c r="E16" s="12">
        <f>IF(D16="","",IFERROR(VLOOKUP(D16,Partners!$A$5:$B$104,2,FALSE),"Check partner ID"))</f>
        <v/>
      </c>
      <c r="F16" s="23" t="n"/>
      <c r="G16" s="23" t="n"/>
      <c r="H16" s="23" t="n"/>
      <c r="I16" s="23" t="n"/>
      <c r="J16" s="36" t="n"/>
      <c r="K16" s="36" t="n"/>
      <c r="L16" s="25" t="n"/>
      <c r="M16" s="23" t="n"/>
      <c r="N16" s="15">
        <f>IF(A16="","",IF(OR(NOT(ISNUMBER(B16)),NOT(ISNUMBER(Assumptions!$B$4))),"",MAX(0,IF(AND(K16&lt;&gt;"",ISNUMBER(K16)),K16,Assumptions!$B$4)-B16)))</f>
        <v/>
      </c>
      <c r="O16" s="16">
        <f>IF(A16="","",IF(OR(I16=Assumptions!$F$7,I16=Assumptions!$F$8,I16=Assumptions!$F$9),"Closed",IF(OR(NOT(ISNUMBER(Assumptions!$B$4)),NOT(ISNUMBER(Assumptions!$B$5))),"Check assumptions",IF(NOT(ISNUMBER(J16)),"Set date",IF(J16&lt;Assumptions!$B$4,"Overdue",IF(J16&lt;=Assumptions!$B$4+Assumptions!$B$5,"Due soon","On track"))))))</f>
        <v/>
      </c>
      <c r="R16">
        <f>""</f>
        <v/>
      </c>
      <c r="S16">
        <f>""</f>
        <v/>
      </c>
      <c r="T16">
        <f>""</f>
        <v/>
      </c>
      <c r="U16">
        <f>IF(Partners!A16="","",Partners!A16)</f>
        <v/>
      </c>
    </row>
    <row r="17">
      <c r="A17" s="23" t="n"/>
      <c r="B17" s="36" t="n"/>
      <c r="C17" s="23" t="n"/>
      <c r="D17" s="23" t="n"/>
      <c r="E17" s="7">
        <f>IF(D17="","",IFERROR(VLOOKUP(D17,Partners!$A$5:$B$104,2,FALSE),"Check partner ID"))</f>
        <v/>
      </c>
      <c r="F17" s="23" t="n"/>
      <c r="G17" s="23" t="n"/>
      <c r="H17" s="23" t="n"/>
      <c r="I17" s="23" t="n"/>
      <c r="J17" s="36" t="n"/>
      <c r="K17" s="36" t="n"/>
      <c r="L17" s="25" t="n"/>
      <c r="M17" s="23" t="n"/>
      <c r="N17" s="10">
        <f>IF(A17="","",IF(OR(NOT(ISNUMBER(B17)),NOT(ISNUMBER(Assumptions!$B$4))),"",MAX(0,IF(AND(K17&lt;&gt;"",ISNUMBER(K17)),K17,Assumptions!$B$4)-B17)))</f>
        <v/>
      </c>
      <c r="O17" s="11">
        <f>IF(A17="","",IF(OR(I17=Assumptions!$F$7,I17=Assumptions!$F$8,I17=Assumptions!$F$9),"Closed",IF(OR(NOT(ISNUMBER(Assumptions!$B$4)),NOT(ISNUMBER(Assumptions!$B$5))),"Check assumptions",IF(NOT(ISNUMBER(J17)),"Set date",IF(J17&lt;Assumptions!$B$4,"Overdue",IF(J17&lt;=Assumptions!$B$4+Assumptions!$B$5,"Due soon","On track"))))))</f>
        <v/>
      </c>
      <c r="R17">
        <f>""</f>
        <v/>
      </c>
      <c r="S17">
        <f>""</f>
        <v/>
      </c>
      <c r="T17">
        <f>""</f>
        <v/>
      </c>
      <c r="U17">
        <f>IF(Partners!A17="","",Partners!A17)</f>
        <v/>
      </c>
    </row>
    <row r="18">
      <c r="A18" s="23" t="n"/>
      <c r="B18" s="36" t="n"/>
      <c r="C18" s="23" t="n"/>
      <c r="D18" s="23" t="n"/>
      <c r="E18" s="12">
        <f>IF(D18="","",IFERROR(VLOOKUP(D18,Partners!$A$5:$B$104,2,FALSE),"Check partner ID"))</f>
        <v/>
      </c>
      <c r="F18" s="23" t="n"/>
      <c r="G18" s="23" t="n"/>
      <c r="H18" s="23" t="n"/>
      <c r="I18" s="23" t="n"/>
      <c r="J18" s="36" t="n"/>
      <c r="K18" s="36" t="n"/>
      <c r="L18" s="25" t="n"/>
      <c r="M18" s="23" t="n"/>
      <c r="N18" s="15">
        <f>IF(A18="","",IF(OR(NOT(ISNUMBER(B18)),NOT(ISNUMBER(Assumptions!$B$4))),"",MAX(0,IF(AND(K18&lt;&gt;"",ISNUMBER(K18)),K18,Assumptions!$B$4)-B18)))</f>
        <v/>
      </c>
      <c r="O18" s="16">
        <f>IF(A18="","",IF(OR(I18=Assumptions!$F$7,I18=Assumptions!$F$8,I18=Assumptions!$F$9),"Closed",IF(OR(NOT(ISNUMBER(Assumptions!$B$4)),NOT(ISNUMBER(Assumptions!$B$5))),"Check assumptions",IF(NOT(ISNUMBER(J18)),"Set date",IF(J18&lt;Assumptions!$B$4,"Overdue",IF(J18&lt;=Assumptions!$B$4+Assumptions!$B$5,"Due soon","On track"))))))</f>
        <v/>
      </c>
      <c r="R18">
        <f>""</f>
        <v/>
      </c>
      <c r="S18">
        <f>""</f>
        <v/>
      </c>
      <c r="T18">
        <f>""</f>
        <v/>
      </c>
      <c r="U18">
        <f>IF(Partners!A18="","",Partners!A18)</f>
        <v/>
      </c>
    </row>
    <row r="19">
      <c r="A19" s="23" t="n"/>
      <c r="B19" s="36" t="n"/>
      <c r="C19" s="23" t="n"/>
      <c r="D19" s="23" t="n"/>
      <c r="E19" s="7">
        <f>IF(D19="","",IFERROR(VLOOKUP(D19,Partners!$A$5:$B$104,2,FALSE),"Check partner ID"))</f>
        <v/>
      </c>
      <c r="F19" s="23" t="n"/>
      <c r="G19" s="23" t="n"/>
      <c r="H19" s="23" t="n"/>
      <c r="I19" s="23" t="n"/>
      <c r="J19" s="36" t="n"/>
      <c r="K19" s="36" t="n"/>
      <c r="L19" s="25" t="n"/>
      <c r="M19" s="23" t="n"/>
      <c r="N19" s="10">
        <f>IF(A19="","",IF(OR(NOT(ISNUMBER(B19)),NOT(ISNUMBER(Assumptions!$B$4))),"",MAX(0,IF(AND(K19&lt;&gt;"",ISNUMBER(K19)),K19,Assumptions!$B$4)-B19)))</f>
        <v/>
      </c>
      <c r="O19" s="11">
        <f>IF(A19="","",IF(OR(I19=Assumptions!$F$7,I19=Assumptions!$F$8,I19=Assumptions!$F$9),"Closed",IF(OR(NOT(ISNUMBER(Assumptions!$B$4)),NOT(ISNUMBER(Assumptions!$B$5))),"Check assumptions",IF(NOT(ISNUMBER(J19)),"Set date",IF(J19&lt;Assumptions!$B$4,"Overdue",IF(J19&lt;=Assumptions!$B$4+Assumptions!$B$5,"Due soon","On track"))))))</f>
        <v/>
      </c>
      <c r="R19">
        <f>""</f>
        <v/>
      </c>
      <c r="S19">
        <f>""</f>
        <v/>
      </c>
      <c r="T19">
        <f>""</f>
        <v/>
      </c>
      <c r="U19">
        <f>IF(Partners!A19="","",Partners!A19)</f>
        <v/>
      </c>
    </row>
    <row r="20">
      <c r="A20" s="23" t="n"/>
      <c r="B20" s="36" t="n"/>
      <c r="C20" s="23" t="n"/>
      <c r="D20" s="23" t="n"/>
      <c r="E20" s="12">
        <f>IF(D20="","",IFERROR(VLOOKUP(D20,Partners!$A$5:$B$104,2,FALSE),"Check partner ID"))</f>
        <v/>
      </c>
      <c r="F20" s="23" t="n"/>
      <c r="G20" s="23" t="n"/>
      <c r="H20" s="23" t="n"/>
      <c r="I20" s="23" t="n"/>
      <c r="J20" s="36" t="n"/>
      <c r="K20" s="36" t="n"/>
      <c r="L20" s="25" t="n"/>
      <c r="M20" s="23" t="n"/>
      <c r="N20" s="15">
        <f>IF(A20="","",IF(OR(NOT(ISNUMBER(B20)),NOT(ISNUMBER(Assumptions!$B$4))),"",MAX(0,IF(AND(K20&lt;&gt;"",ISNUMBER(K20)),K20,Assumptions!$B$4)-B20)))</f>
        <v/>
      </c>
      <c r="O20" s="16">
        <f>IF(A20="","",IF(OR(I20=Assumptions!$F$7,I20=Assumptions!$F$8,I20=Assumptions!$F$9),"Closed",IF(OR(NOT(ISNUMBER(Assumptions!$B$4)),NOT(ISNUMBER(Assumptions!$B$5))),"Check assumptions",IF(NOT(ISNUMBER(J20)),"Set date",IF(J20&lt;Assumptions!$B$4,"Overdue",IF(J20&lt;=Assumptions!$B$4+Assumptions!$B$5,"Due soon","On track"))))))</f>
        <v/>
      </c>
      <c r="R20">
        <f>""</f>
        <v/>
      </c>
      <c r="S20">
        <f>""</f>
        <v/>
      </c>
      <c r="T20">
        <f>""</f>
        <v/>
      </c>
      <c r="U20">
        <f>IF(Partners!A20="","",Partners!A20)</f>
        <v/>
      </c>
    </row>
    <row r="21">
      <c r="A21" s="23" t="n"/>
      <c r="B21" s="36" t="n"/>
      <c r="C21" s="23" t="n"/>
      <c r="D21" s="23" t="n"/>
      <c r="E21" s="7">
        <f>IF(D21="","",IFERROR(VLOOKUP(D21,Partners!$A$5:$B$104,2,FALSE),"Check partner ID"))</f>
        <v/>
      </c>
      <c r="F21" s="23" t="n"/>
      <c r="G21" s="23" t="n"/>
      <c r="H21" s="23" t="n"/>
      <c r="I21" s="23" t="n"/>
      <c r="J21" s="36" t="n"/>
      <c r="K21" s="36" t="n"/>
      <c r="L21" s="25" t="n"/>
      <c r="M21" s="23" t="n"/>
      <c r="N21" s="10">
        <f>IF(A21="","",IF(OR(NOT(ISNUMBER(B21)),NOT(ISNUMBER(Assumptions!$B$4))),"",MAX(0,IF(AND(K21&lt;&gt;"",ISNUMBER(K21)),K21,Assumptions!$B$4)-B21)))</f>
        <v/>
      </c>
      <c r="O21" s="11">
        <f>IF(A21="","",IF(OR(I21=Assumptions!$F$7,I21=Assumptions!$F$8,I21=Assumptions!$F$9),"Closed",IF(OR(NOT(ISNUMBER(Assumptions!$B$4)),NOT(ISNUMBER(Assumptions!$B$5))),"Check assumptions",IF(NOT(ISNUMBER(J21)),"Set date",IF(J21&lt;Assumptions!$B$4,"Overdue",IF(J21&lt;=Assumptions!$B$4+Assumptions!$B$5,"Due soon","On track"))))))</f>
        <v/>
      </c>
      <c r="R21">
        <f>""</f>
        <v/>
      </c>
      <c r="S21">
        <f>""</f>
        <v/>
      </c>
      <c r="T21">
        <f>""</f>
        <v/>
      </c>
      <c r="U21">
        <f>IF(Partners!A21="","",Partners!A21)</f>
        <v/>
      </c>
    </row>
    <row r="22">
      <c r="A22" s="23" t="n"/>
      <c r="B22" s="36" t="n"/>
      <c r="C22" s="23" t="n"/>
      <c r="D22" s="23" t="n"/>
      <c r="E22" s="12">
        <f>IF(D22="","",IFERROR(VLOOKUP(D22,Partners!$A$5:$B$104,2,FALSE),"Check partner ID"))</f>
        <v/>
      </c>
      <c r="F22" s="23" t="n"/>
      <c r="G22" s="23" t="n"/>
      <c r="H22" s="23" t="n"/>
      <c r="I22" s="23" t="n"/>
      <c r="J22" s="36" t="n"/>
      <c r="K22" s="36" t="n"/>
      <c r="L22" s="25" t="n"/>
      <c r="M22" s="23" t="n"/>
      <c r="N22" s="15">
        <f>IF(A22="","",IF(OR(NOT(ISNUMBER(B22)),NOT(ISNUMBER(Assumptions!$B$4))),"",MAX(0,IF(AND(K22&lt;&gt;"",ISNUMBER(K22)),K22,Assumptions!$B$4)-B22)))</f>
        <v/>
      </c>
      <c r="O22" s="16">
        <f>IF(A22="","",IF(OR(I22=Assumptions!$F$7,I22=Assumptions!$F$8,I22=Assumptions!$F$9),"Closed",IF(OR(NOT(ISNUMBER(Assumptions!$B$4)),NOT(ISNUMBER(Assumptions!$B$5))),"Check assumptions",IF(NOT(ISNUMBER(J22)),"Set date",IF(J22&lt;Assumptions!$B$4,"Overdue",IF(J22&lt;=Assumptions!$B$4+Assumptions!$B$5,"Due soon","On track"))))))</f>
        <v/>
      </c>
      <c r="R22">
        <f>""</f>
        <v/>
      </c>
      <c r="S22">
        <f>""</f>
        <v/>
      </c>
      <c r="T22">
        <f>""</f>
        <v/>
      </c>
      <c r="U22">
        <f>IF(Partners!A22="","",Partners!A22)</f>
        <v/>
      </c>
    </row>
    <row r="23">
      <c r="A23" s="23" t="n"/>
      <c r="B23" s="36" t="n"/>
      <c r="C23" s="23" t="n"/>
      <c r="D23" s="23" t="n"/>
      <c r="E23" s="7">
        <f>IF(D23="","",IFERROR(VLOOKUP(D23,Partners!$A$5:$B$104,2,FALSE),"Check partner ID"))</f>
        <v/>
      </c>
      <c r="F23" s="23" t="n"/>
      <c r="G23" s="23" t="n"/>
      <c r="H23" s="23" t="n"/>
      <c r="I23" s="23" t="n"/>
      <c r="J23" s="36" t="n"/>
      <c r="K23" s="36" t="n"/>
      <c r="L23" s="25" t="n"/>
      <c r="M23" s="23" t="n"/>
      <c r="N23" s="10">
        <f>IF(A23="","",IF(OR(NOT(ISNUMBER(B23)),NOT(ISNUMBER(Assumptions!$B$4))),"",MAX(0,IF(AND(K23&lt;&gt;"",ISNUMBER(K23)),K23,Assumptions!$B$4)-B23)))</f>
        <v/>
      </c>
      <c r="O23" s="11">
        <f>IF(A23="","",IF(OR(I23=Assumptions!$F$7,I23=Assumptions!$F$8,I23=Assumptions!$F$9),"Closed",IF(OR(NOT(ISNUMBER(Assumptions!$B$4)),NOT(ISNUMBER(Assumptions!$B$5))),"Check assumptions",IF(NOT(ISNUMBER(J23)),"Set date",IF(J23&lt;Assumptions!$B$4,"Overdue",IF(J23&lt;=Assumptions!$B$4+Assumptions!$B$5,"Due soon","On track"))))))</f>
        <v/>
      </c>
      <c r="R23">
        <f>""</f>
        <v/>
      </c>
      <c r="S23">
        <f>""</f>
        <v/>
      </c>
      <c r="T23">
        <f>""</f>
        <v/>
      </c>
      <c r="U23">
        <f>IF(Partners!A23="","",Partners!A23)</f>
        <v/>
      </c>
    </row>
    <row r="24">
      <c r="A24" s="23" t="n"/>
      <c r="B24" s="36" t="n"/>
      <c r="C24" s="23" t="n"/>
      <c r="D24" s="23" t="n"/>
      <c r="E24" s="12">
        <f>IF(D24="","",IFERROR(VLOOKUP(D24,Partners!$A$5:$B$104,2,FALSE),"Check partner ID"))</f>
        <v/>
      </c>
      <c r="F24" s="23" t="n"/>
      <c r="G24" s="23" t="n"/>
      <c r="H24" s="23" t="n"/>
      <c r="I24" s="23" t="n"/>
      <c r="J24" s="36" t="n"/>
      <c r="K24" s="36" t="n"/>
      <c r="L24" s="25" t="n"/>
      <c r="M24" s="23" t="n"/>
      <c r="N24" s="15">
        <f>IF(A24="","",IF(OR(NOT(ISNUMBER(B24)),NOT(ISNUMBER(Assumptions!$B$4))),"",MAX(0,IF(AND(K24&lt;&gt;"",ISNUMBER(K24)),K24,Assumptions!$B$4)-B24)))</f>
        <v/>
      </c>
      <c r="O24" s="16">
        <f>IF(A24="","",IF(OR(I24=Assumptions!$F$7,I24=Assumptions!$F$8,I24=Assumptions!$F$9),"Closed",IF(OR(NOT(ISNUMBER(Assumptions!$B$4)),NOT(ISNUMBER(Assumptions!$B$5))),"Check assumptions",IF(NOT(ISNUMBER(J24)),"Set date",IF(J24&lt;Assumptions!$B$4,"Overdue",IF(J24&lt;=Assumptions!$B$4+Assumptions!$B$5,"Due soon","On track"))))))</f>
        <v/>
      </c>
      <c r="R24">
        <f>""</f>
        <v/>
      </c>
      <c r="S24">
        <f>""</f>
        <v/>
      </c>
      <c r="T24">
        <f>""</f>
        <v/>
      </c>
      <c r="U24">
        <f>IF(Partners!A24="","",Partners!A24)</f>
        <v/>
      </c>
    </row>
    <row r="25">
      <c r="A25" s="23" t="n"/>
      <c r="B25" s="36" t="n"/>
      <c r="C25" s="23" t="n"/>
      <c r="D25" s="23" t="n"/>
      <c r="E25" s="7">
        <f>IF(D25="","",IFERROR(VLOOKUP(D25,Partners!$A$5:$B$104,2,FALSE),"Check partner ID"))</f>
        <v/>
      </c>
      <c r="F25" s="23" t="n"/>
      <c r="G25" s="23" t="n"/>
      <c r="H25" s="23" t="n"/>
      <c r="I25" s="23" t="n"/>
      <c r="J25" s="36" t="n"/>
      <c r="K25" s="36" t="n"/>
      <c r="L25" s="25" t="n"/>
      <c r="M25" s="23" t="n"/>
      <c r="N25" s="10">
        <f>IF(A25="","",IF(OR(NOT(ISNUMBER(B25)),NOT(ISNUMBER(Assumptions!$B$4))),"",MAX(0,IF(AND(K25&lt;&gt;"",ISNUMBER(K25)),K25,Assumptions!$B$4)-B25)))</f>
        <v/>
      </c>
      <c r="O25" s="11">
        <f>IF(A25="","",IF(OR(I25=Assumptions!$F$7,I25=Assumptions!$F$8,I25=Assumptions!$F$9),"Closed",IF(OR(NOT(ISNUMBER(Assumptions!$B$4)),NOT(ISNUMBER(Assumptions!$B$5))),"Check assumptions",IF(NOT(ISNUMBER(J25)),"Set date",IF(J25&lt;Assumptions!$B$4,"Overdue",IF(J25&lt;=Assumptions!$B$4+Assumptions!$B$5,"Due soon","On track"))))))</f>
        <v/>
      </c>
      <c r="R25">
        <f>""</f>
        <v/>
      </c>
      <c r="S25">
        <f>""</f>
        <v/>
      </c>
      <c r="T25">
        <f>""</f>
        <v/>
      </c>
      <c r="U25">
        <f>IF(Partners!A25="","",Partners!A25)</f>
        <v/>
      </c>
    </row>
    <row r="26">
      <c r="A26" s="23" t="n"/>
      <c r="B26" s="36" t="n"/>
      <c r="C26" s="23" t="n"/>
      <c r="D26" s="23" t="n"/>
      <c r="E26" s="12">
        <f>IF(D26="","",IFERROR(VLOOKUP(D26,Partners!$A$5:$B$104,2,FALSE),"Check partner ID"))</f>
        <v/>
      </c>
      <c r="F26" s="23" t="n"/>
      <c r="G26" s="23" t="n"/>
      <c r="H26" s="23" t="n"/>
      <c r="I26" s="23" t="n"/>
      <c r="J26" s="36" t="n"/>
      <c r="K26" s="36" t="n"/>
      <c r="L26" s="25" t="n"/>
      <c r="M26" s="23" t="n"/>
      <c r="N26" s="15">
        <f>IF(A26="","",IF(OR(NOT(ISNUMBER(B26)),NOT(ISNUMBER(Assumptions!$B$4))),"",MAX(0,IF(AND(K26&lt;&gt;"",ISNUMBER(K26)),K26,Assumptions!$B$4)-B26)))</f>
        <v/>
      </c>
      <c r="O26" s="16">
        <f>IF(A26="","",IF(OR(I26=Assumptions!$F$7,I26=Assumptions!$F$8,I26=Assumptions!$F$9),"Closed",IF(OR(NOT(ISNUMBER(Assumptions!$B$4)),NOT(ISNUMBER(Assumptions!$B$5))),"Check assumptions",IF(NOT(ISNUMBER(J26)),"Set date",IF(J26&lt;Assumptions!$B$4,"Overdue",IF(J26&lt;=Assumptions!$B$4+Assumptions!$B$5,"Due soon","On track"))))))</f>
        <v/>
      </c>
      <c r="R26">
        <f>""</f>
        <v/>
      </c>
      <c r="S26">
        <f>""</f>
        <v/>
      </c>
      <c r="T26">
        <f>""</f>
        <v/>
      </c>
      <c r="U26">
        <f>IF(Partners!A26="","",Partners!A26)</f>
        <v/>
      </c>
    </row>
    <row r="27">
      <c r="A27" s="23" t="n"/>
      <c r="B27" s="36" t="n"/>
      <c r="C27" s="23" t="n"/>
      <c r="D27" s="23" t="n"/>
      <c r="E27" s="7">
        <f>IF(D27="","",IFERROR(VLOOKUP(D27,Partners!$A$5:$B$104,2,FALSE),"Check partner ID"))</f>
        <v/>
      </c>
      <c r="F27" s="23" t="n"/>
      <c r="G27" s="23" t="n"/>
      <c r="H27" s="23" t="n"/>
      <c r="I27" s="23" t="n"/>
      <c r="J27" s="36" t="n"/>
      <c r="K27" s="36" t="n"/>
      <c r="L27" s="25" t="n"/>
      <c r="M27" s="23" t="n"/>
      <c r="N27" s="10">
        <f>IF(A27="","",IF(OR(NOT(ISNUMBER(B27)),NOT(ISNUMBER(Assumptions!$B$4))),"",MAX(0,IF(AND(K27&lt;&gt;"",ISNUMBER(K27)),K27,Assumptions!$B$4)-B27)))</f>
        <v/>
      </c>
      <c r="O27" s="11">
        <f>IF(A27="","",IF(OR(I27=Assumptions!$F$7,I27=Assumptions!$F$8,I27=Assumptions!$F$9),"Closed",IF(OR(NOT(ISNUMBER(Assumptions!$B$4)),NOT(ISNUMBER(Assumptions!$B$5))),"Check assumptions",IF(NOT(ISNUMBER(J27)),"Set date",IF(J27&lt;Assumptions!$B$4,"Overdue",IF(J27&lt;=Assumptions!$B$4+Assumptions!$B$5,"Due soon","On track"))))))</f>
        <v/>
      </c>
      <c r="R27">
        <f>""</f>
        <v/>
      </c>
      <c r="S27">
        <f>""</f>
        <v/>
      </c>
      <c r="T27">
        <f>""</f>
        <v/>
      </c>
      <c r="U27">
        <f>IF(Partners!A27="","",Partners!A27)</f>
        <v/>
      </c>
    </row>
    <row r="28">
      <c r="A28" s="23" t="n"/>
      <c r="B28" s="36" t="n"/>
      <c r="C28" s="23" t="n"/>
      <c r="D28" s="23" t="n"/>
      <c r="E28" s="12">
        <f>IF(D28="","",IFERROR(VLOOKUP(D28,Partners!$A$5:$B$104,2,FALSE),"Check partner ID"))</f>
        <v/>
      </c>
      <c r="F28" s="23" t="n"/>
      <c r="G28" s="23" t="n"/>
      <c r="H28" s="23" t="n"/>
      <c r="I28" s="23" t="n"/>
      <c r="J28" s="36" t="n"/>
      <c r="K28" s="36" t="n"/>
      <c r="L28" s="25" t="n"/>
      <c r="M28" s="23" t="n"/>
      <c r="N28" s="15">
        <f>IF(A28="","",IF(OR(NOT(ISNUMBER(B28)),NOT(ISNUMBER(Assumptions!$B$4))),"",MAX(0,IF(AND(K28&lt;&gt;"",ISNUMBER(K28)),K28,Assumptions!$B$4)-B28)))</f>
        <v/>
      </c>
      <c r="O28" s="16">
        <f>IF(A28="","",IF(OR(I28=Assumptions!$F$7,I28=Assumptions!$F$8,I28=Assumptions!$F$9),"Closed",IF(OR(NOT(ISNUMBER(Assumptions!$B$4)),NOT(ISNUMBER(Assumptions!$B$5))),"Check assumptions",IF(NOT(ISNUMBER(J28)),"Set date",IF(J28&lt;Assumptions!$B$4,"Overdue",IF(J28&lt;=Assumptions!$B$4+Assumptions!$B$5,"Due soon","On track"))))))</f>
        <v/>
      </c>
      <c r="R28">
        <f>""</f>
        <v/>
      </c>
      <c r="S28">
        <f>""</f>
        <v/>
      </c>
      <c r="T28">
        <f>""</f>
        <v/>
      </c>
      <c r="U28">
        <f>IF(Partners!A28="","",Partners!A28)</f>
        <v/>
      </c>
    </row>
    <row r="29">
      <c r="A29" s="23" t="n"/>
      <c r="B29" s="36" t="n"/>
      <c r="C29" s="23" t="n"/>
      <c r="D29" s="23" t="n"/>
      <c r="E29" s="7">
        <f>IF(D29="","",IFERROR(VLOOKUP(D29,Partners!$A$5:$B$104,2,FALSE),"Check partner ID"))</f>
        <v/>
      </c>
      <c r="F29" s="23" t="n"/>
      <c r="G29" s="23" t="n"/>
      <c r="H29" s="23" t="n"/>
      <c r="I29" s="23" t="n"/>
      <c r="J29" s="36" t="n"/>
      <c r="K29" s="36" t="n"/>
      <c r="L29" s="25" t="n"/>
      <c r="M29" s="23" t="n"/>
      <c r="N29" s="10">
        <f>IF(A29="","",IF(OR(NOT(ISNUMBER(B29)),NOT(ISNUMBER(Assumptions!$B$4))),"",MAX(0,IF(AND(K29&lt;&gt;"",ISNUMBER(K29)),K29,Assumptions!$B$4)-B29)))</f>
        <v/>
      </c>
      <c r="O29" s="11">
        <f>IF(A29="","",IF(OR(I29=Assumptions!$F$7,I29=Assumptions!$F$8,I29=Assumptions!$F$9),"Closed",IF(OR(NOT(ISNUMBER(Assumptions!$B$4)),NOT(ISNUMBER(Assumptions!$B$5))),"Check assumptions",IF(NOT(ISNUMBER(J29)),"Set date",IF(J29&lt;Assumptions!$B$4,"Overdue",IF(J29&lt;=Assumptions!$B$4+Assumptions!$B$5,"Due soon","On track"))))))</f>
        <v/>
      </c>
      <c r="R29">
        <f>""</f>
        <v/>
      </c>
      <c r="S29">
        <f>""</f>
        <v/>
      </c>
      <c r="T29">
        <f>""</f>
        <v/>
      </c>
      <c r="U29">
        <f>IF(Partners!A29="","",Partners!A29)</f>
        <v/>
      </c>
    </row>
    <row r="30">
      <c r="A30" s="23" t="n"/>
      <c r="B30" s="36" t="n"/>
      <c r="C30" s="23" t="n"/>
      <c r="D30" s="23" t="n"/>
      <c r="E30" s="12">
        <f>IF(D30="","",IFERROR(VLOOKUP(D30,Partners!$A$5:$B$104,2,FALSE),"Check partner ID"))</f>
        <v/>
      </c>
      <c r="F30" s="23" t="n"/>
      <c r="G30" s="23" t="n"/>
      <c r="H30" s="23" t="n"/>
      <c r="I30" s="23" t="n"/>
      <c r="J30" s="36" t="n"/>
      <c r="K30" s="36" t="n"/>
      <c r="L30" s="25" t="n"/>
      <c r="M30" s="23" t="n"/>
      <c r="N30" s="15">
        <f>IF(A30="","",IF(OR(NOT(ISNUMBER(B30)),NOT(ISNUMBER(Assumptions!$B$4))),"",MAX(0,IF(AND(K30&lt;&gt;"",ISNUMBER(K30)),K30,Assumptions!$B$4)-B30)))</f>
        <v/>
      </c>
      <c r="O30" s="16">
        <f>IF(A30="","",IF(OR(I30=Assumptions!$F$7,I30=Assumptions!$F$8,I30=Assumptions!$F$9),"Closed",IF(OR(NOT(ISNUMBER(Assumptions!$B$4)),NOT(ISNUMBER(Assumptions!$B$5))),"Check assumptions",IF(NOT(ISNUMBER(J30)),"Set date",IF(J30&lt;Assumptions!$B$4,"Overdue",IF(J30&lt;=Assumptions!$B$4+Assumptions!$B$5,"Due soon","On track"))))))</f>
        <v/>
      </c>
      <c r="R30">
        <f>""</f>
        <v/>
      </c>
      <c r="S30">
        <f>""</f>
        <v/>
      </c>
      <c r="T30">
        <f>""</f>
        <v/>
      </c>
      <c r="U30">
        <f>IF(Partners!A30="","",Partners!A30)</f>
        <v/>
      </c>
    </row>
    <row r="31">
      <c r="A31" s="23" t="n"/>
      <c r="B31" s="36" t="n"/>
      <c r="C31" s="23" t="n"/>
      <c r="D31" s="23" t="n"/>
      <c r="E31" s="7">
        <f>IF(D31="","",IFERROR(VLOOKUP(D31,Partners!$A$5:$B$104,2,FALSE),"Check partner ID"))</f>
        <v/>
      </c>
      <c r="F31" s="23" t="n"/>
      <c r="G31" s="23" t="n"/>
      <c r="H31" s="23" t="n"/>
      <c r="I31" s="23" t="n"/>
      <c r="J31" s="36" t="n"/>
      <c r="K31" s="36" t="n"/>
      <c r="L31" s="25" t="n"/>
      <c r="M31" s="23" t="n"/>
      <c r="N31" s="10">
        <f>IF(A31="","",IF(OR(NOT(ISNUMBER(B31)),NOT(ISNUMBER(Assumptions!$B$4))),"",MAX(0,IF(AND(K31&lt;&gt;"",ISNUMBER(K31)),K31,Assumptions!$B$4)-B31)))</f>
        <v/>
      </c>
      <c r="O31" s="11">
        <f>IF(A31="","",IF(OR(I31=Assumptions!$F$7,I31=Assumptions!$F$8,I31=Assumptions!$F$9),"Closed",IF(OR(NOT(ISNUMBER(Assumptions!$B$4)),NOT(ISNUMBER(Assumptions!$B$5))),"Check assumptions",IF(NOT(ISNUMBER(J31)),"Set date",IF(J31&lt;Assumptions!$B$4,"Overdue",IF(J31&lt;=Assumptions!$B$4+Assumptions!$B$5,"Due soon","On track"))))))</f>
        <v/>
      </c>
      <c r="R31">
        <f>""</f>
        <v/>
      </c>
      <c r="S31">
        <f>""</f>
        <v/>
      </c>
      <c r="T31">
        <f>""</f>
        <v/>
      </c>
      <c r="U31">
        <f>IF(Partners!A31="","",Partners!A31)</f>
        <v/>
      </c>
    </row>
    <row r="32">
      <c r="A32" s="23" t="n"/>
      <c r="B32" s="36" t="n"/>
      <c r="C32" s="23" t="n"/>
      <c r="D32" s="23" t="n"/>
      <c r="E32" s="12">
        <f>IF(D32="","",IFERROR(VLOOKUP(D32,Partners!$A$5:$B$104,2,FALSE),"Check partner ID"))</f>
        <v/>
      </c>
      <c r="F32" s="23" t="n"/>
      <c r="G32" s="23" t="n"/>
      <c r="H32" s="23" t="n"/>
      <c r="I32" s="23" t="n"/>
      <c r="J32" s="36" t="n"/>
      <c r="K32" s="36" t="n"/>
      <c r="L32" s="25" t="n"/>
      <c r="M32" s="23" t="n"/>
      <c r="N32" s="15">
        <f>IF(A32="","",IF(OR(NOT(ISNUMBER(B32)),NOT(ISNUMBER(Assumptions!$B$4))),"",MAX(0,IF(AND(K32&lt;&gt;"",ISNUMBER(K32)),K32,Assumptions!$B$4)-B32)))</f>
        <v/>
      </c>
      <c r="O32" s="16">
        <f>IF(A32="","",IF(OR(I32=Assumptions!$F$7,I32=Assumptions!$F$8,I32=Assumptions!$F$9),"Closed",IF(OR(NOT(ISNUMBER(Assumptions!$B$4)),NOT(ISNUMBER(Assumptions!$B$5))),"Check assumptions",IF(NOT(ISNUMBER(J32)),"Set date",IF(J32&lt;Assumptions!$B$4,"Overdue",IF(J32&lt;=Assumptions!$B$4+Assumptions!$B$5,"Due soon","On track"))))))</f>
        <v/>
      </c>
      <c r="R32">
        <f>""</f>
        <v/>
      </c>
      <c r="S32">
        <f>""</f>
        <v/>
      </c>
      <c r="T32">
        <f>""</f>
        <v/>
      </c>
      <c r="U32">
        <f>IF(Partners!A32="","",Partners!A32)</f>
        <v/>
      </c>
    </row>
    <row r="33">
      <c r="A33" s="23" t="n"/>
      <c r="B33" s="36" t="n"/>
      <c r="C33" s="23" t="n"/>
      <c r="D33" s="23" t="n"/>
      <c r="E33" s="7">
        <f>IF(D33="","",IFERROR(VLOOKUP(D33,Partners!$A$5:$B$104,2,FALSE),"Check partner ID"))</f>
        <v/>
      </c>
      <c r="F33" s="23" t="n"/>
      <c r="G33" s="23" t="n"/>
      <c r="H33" s="23" t="n"/>
      <c r="I33" s="23" t="n"/>
      <c r="J33" s="36" t="n"/>
      <c r="K33" s="36" t="n"/>
      <c r="L33" s="25" t="n"/>
      <c r="M33" s="23" t="n"/>
      <c r="N33" s="10">
        <f>IF(A33="","",IF(OR(NOT(ISNUMBER(B33)),NOT(ISNUMBER(Assumptions!$B$4))),"",MAX(0,IF(AND(K33&lt;&gt;"",ISNUMBER(K33)),K33,Assumptions!$B$4)-B33)))</f>
        <v/>
      </c>
      <c r="O33" s="11">
        <f>IF(A33="","",IF(OR(I33=Assumptions!$F$7,I33=Assumptions!$F$8,I33=Assumptions!$F$9),"Closed",IF(OR(NOT(ISNUMBER(Assumptions!$B$4)),NOT(ISNUMBER(Assumptions!$B$5))),"Check assumptions",IF(NOT(ISNUMBER(J33)),"Set date",IF(J33&lt;Assumptions!$B$4,"Overdue",IF(J33&lt;=Assumptions!$B$4+Assumptions!$B$5,"Due soon","On track"))))))</f>
        <v/>
      </c>
      <c r="R33">
        <f>""</f>
        <v/>
      </c>
      <c r="S33">
        <f>""</f>
        <v/>
      </c>
      <c r="T33">
        <f>""</f>
        <v/>
      </c>
      <c r="U33">
        <f>IF(Partners!A33="","",Partners!A33)</f>
        <v/>
      </c>
    </row>
    <row r="34">
      <c r="A34" s="23" t="n"/>
      <c r="B34" s="36" t="n"/>
      <c r="C34" s="23" t="n"/>
      <c r="D34" s="23" t="n"/>
      <c r="E34" s="12">
        <f>IF(D34="","",IFERROR(VLOOKUP(D34,Partners!$A$5:$B$104,2,FALSE),"Check partner ID"))</f>
        <v/>
      </c>
      <c r="F34" s="23" t="n"/>
      <c r="G34" s="23" t="n"/>
      <c r="H34" s="23" t="n"/>
      <c r="I34" s="23" t="n"/>
      <c r="J34" s="36" t="n"/>
      <c r="K34" s="36" t="n"/>
      <c r="L34" s="25" t="n"/>
      <c r="M34" s="23" t="n"/>
      <c r="N34" s="15">
        <f>IF(A34="","",IF(OR(NOT(ISNUMBER(B34)),NOT(ISNUMBER(Assumptions!$B$4))),"",MAX(0,IF(AND(K34&lt;&gt;"",ISNUMBER(K34)),K34,Assumptions!$B$4)-B34)))</f>
        <v/>
      </c>
      <c r="O34" s="16">
        <f>IF(A34="","",IF(OR(I34=Assumptions!$F$7,I34=Assumptions!$F$8,I34=Assumptions!$F$9),"Closed",IF(OR(NOT(ISNUMBER(Assumptions!$B$4)),NOT(ISNUMBER(Assumptions!$B$5))),"Check assumptions",IF(NOT(ISNUMBER(J34)),"Set date",IF(J34&lt;Assumptions!$B$4,"Overdue",IF(J34&lt;=Assumptions!$B$4+Assumptions!$B$5,"Due soon","On track"))))))</f>
        <v/>
      </c>
      <c r="R34">
        <f>""</f>
        <v/>
      </c>
      <c r="S34">
        <f>""</f>
        <v/>
      </c>
      <c r="T34">
        <f>""</f>
        <v/>
      </c>
      <c r="U34">
        <f>IF(Partners!A34="","",Partners!A34)</f>
        <v/>
      </c>
    </row>
    <row r="35">
      <c r="A35" s="23" t="n"/>
      <c r="B35" s="36" t="n"/>
      <c r="C35" s="23" t="n"/>
      <c r="D35" s="23" t="n"/>
      <c r="E35" s="7">
        <f>IF(D35="","",IFERROR(VLOOKUP(D35,Partners!$A$5:$B$104,2,FALSE),"Check partner ID"))</f>
        <v/>
      </c>
      <c r="F35" s="23" t="n"/>
      <c r="G35" s="23" t="n"/>
      <c r="H35" s="23" t="n"/>
      <c r="I35" s="23" t="n"/>
      <c r="J35" s="36" t="n"/>
      <c r="K35" s="36" t="n"/>
      <c r="L35" s="25" t="n"/>
      <c r="M35" s="23" t="n"/>
      <c r="N35" s="10">
        <f>IF(A35="","",IF(OR(NOT(ISNUMBER(B35)),NOT(ISNUMBER(Assumptions!$B$4))),"",MAX(0,IF(AND(K35&lt;&gt;"",ISNUMBER(K35)),K35,Assumptions!$B$4)-B35)))</f>
        <v/>
      </c>
      <c r="O35" s="11">
        <f>IF(A35="","",IF(OR(I35=Assumptions!$F$7,I35=Assumptions!$F$8,I35=Assumptions!$F$9),"Closed",IF(OR(NOT(ISNUMBER(Assumptions!$B$4)),NOT(ISNUMBER(Assumptions!$B$5))),"Check assumptions",IF(NOT(ISNUMBER(J35)),"Set date",IF(J35&lt;Assumptions!$B$4,"Overdue",IF(J35&lt;=Assumptions!$B$4+Assumptions!$B$5,"Due soon","On track"))))))</f>
        <v/>
      </c>
      <c r="R35">
        <f>""</f>
        <v/>
      </c>
      <c r="S35">
        <f>""</f>
        <v/>
      </c>
      <c r="T35">
        <f>""</f>
        <v/>
      </c>
      <c r="U35">
        <f>IF(Partners!A35="","",Partners!A35)</f>
        <v/>
      </c>
    </row>
    <row r="36">
      <c r="A36" s="23" t="n"/>
      <c r="B36" s="36" t="n"/>
      <c r="C36" s="23" t="n"/>
      <c r="D36" s="23" t="n"/>
      <c r="E36" s="12">
        <f>IF(D36="","",IFERROR(VLOOKUP(D36,Partners!$A$5:$B$104,2,FALSE),"Check partner ID"))</f>
        <v/>
      </c>
      <c r="F36" s="23" t="n"/>
      <c r="G36" s="23" t="n"/>
      <c r="H36" s="23" t="n"/>
      <c r="I36" s="23" t="n"/>
      <c r="J36" s="36" t="n"/>
      <c r="K36" s="36" t="n"/>
      <c r="L36" s="25" t="n"/>
      <c r="M36" s="23" t="n"/>
      <c r="N36" s="15">
        <f>IF(A36="","",IF(OR(NOT(ISNUMBER(B36)),NOT(ISNUMBER(Assumptions!$B$4))),"",MAX(0,IF(AND(K36&lt;&gt;"",ISNUMBER(K36)),K36,Assumptions!$B$4)-B36)))</f>
        <v/>
      </c>
      <c r="O36" s="16">
        <f>IF(A36="","",IF(OR(I36=Assumptions!$F$7,I36=Assumptions!$F$8,I36=Assumptions!$F$9),"Closed",IF(OR(NOT(ISNUMBER(Assumptions!$B$4)),NOT(ISNUMBER(Assumptions!$B$5))),"Check assumptions",IF(NOT(ISNUMBER(J36)),"Set date",IF(J36&lt;Assumptions!$B$4,"Overdue",IF(J36&lt;=Assumptions!$B$4+Assumptions!$B$5,"Due soon","On track"))))))</f>
        <v/>
      </c>
      <c r="R36">
        <f>""</f>
        <v/>
      </c>
      <c r="S36">
        <f>""</f>
        <v/>
      </c>
      <c r="T36">
        <f>""</f>
        <v/>
      </c>
      <c r="U36">
        <f>IF(Partners!A36="","",Partners!A36)</f>
        <v/>
      </c>
    </row>
    <row r="37">
      <c r="A37" s="23" t="n"/>
      <c r="B37" s="36" t="n"/>
      <c r="C37" s="23" t="n"/>
      <c r="D37" s="23" t="n"/>
      <c r="E37" s="7">
        <f>IF(D37="","",IFERROR(VLOOKUP(D37,Partners!$A$5:$B$104,2,FALSE),"Check partner ID"))</f>
        <v/>
      </c>
      <c r="F37" s="23" t="n"/>
      <c r="G37" s="23" t="n"/>
      <c r="H37" s="23" t="n"/>
      <c r="I37" s="23" t="n"/>
      <c r="J37" s="36" t="n"/>
      <c r="K37" s="36" t="n"/>
      <c r="L37" s="25" t="n"/>
      <c r="M37" s="23" t="n"/>
      <c r="N37" s="10">
        <f>IF(A37="","",IF(OR(NOT(ISNUMBER(B37)),NOT(ISNUMBER(Assumptions!$B$4))),"",MAX(0,IF(AND(K37&lt;&gt;"",ISNUMBER(K37)),K37,Assumptions!$B$4)-B37)))</f>
        <v/>
      </c>
      <c r="O37" s="11">
        <f>IF(A37="","",IF(OR(I37=Assumptions!$F$7,I37=Assumptions!$F$8,I37=Assumptions!$F$9),"Closed",IF(OR(NOT(ISNUMBER(Assumptions!$B$4)),NOT(ISNUMBER(Assumptions!$B$5))),"Check assumptions",IF(NOT(ISNUMBER(J37)),"Set date",IF(J37&lt;Assumptions!$B$4,"Overdue",IF(J37&lt;=Assumptions!$B$4+Assumptions!$B$5,"Due soon","On track"))))))</f>
        <v/>
      </c>
      <c r="R37">
        <f>""</f>
        <v/>
      </c>
      <c r="S37">
        <f>""</f>
        <v/>
      </c>
      <c r="T37">
        <f>""</f>
        <v/>
      </c>
      <c r="U37">
        <f>IF(Partners!A37="","",Partners!A37)</f>
        <v/>
      </c>
    </row>
    <row r="38">
      <c r="A38" s="23" t="n"/>
      <c r="B38" s="36" t="n"/>
      <c r="C38" s="23" t="n"/>
      <c r="D38" s="23" t="n"/>
      <c r="E38" s="12">
        <f>IF(D38="","",IFERROR(VLOOKUP(D38,Partners!$A$5:$B$104,2,FALSE),"Check partner ID"))</f>
        <v/>
      </c>
      <c r="F38" s="23" t="n"/>
      <c r="G38" s="23" t="n"/>
      <c r="H38" s="23" t="n"/>
      <c r="I38" s="23" t="n"/>
      <c r="J38" s="36" t="n"/>
      <c r="K38" s="36" t="n"/>
      <c r="L38" s="25" t="n"/>
      <c r="M38" s="23" t="n"/>
      <c r="N38" s="15">
        <f>IF(A38="","",IF(OR(NOT(ISNUMBER(B38)),NOT(ISNUMBER(Assumptions!$B$4))),"",MAX(0,IF(AND(K38&lt;&gt;"",ISNUMBER(K38)),K38,Assumptions!$B$4)-B38)))</f>
        <v/>
      </c>
      <c r="O38" s="16">
        <f>IF(A38="","",IF(OR(I38=Assumptions!$F$7,I38=Assumptions!$F$8,I38=Assumptions!$F$9),"Closed",IF(OR(NOT(ISNUMBER(Assumptions!$B$4)),NOT(ISNUMBER(Assumptions!$B$5))),"Check assumptions",IF(NOT(ISNUMBER(J38)),"Set date",IF(J38&lt;Assumptions!$B$4,"Overdue",IF(J38&lt;=Assumptions!$B$4+Assumptions!$B$5,"Due soon","On track"))))))</f>
        <v/>
      </c>
      <c r="R38">
        <f>""</f>
        <v/>
      </c>
      <c r="S38">
        <f>""</f>
        <v/>
      </c>
      <c r="T38">
        <f>""</f>
        <v/>
      </c>
      <c r="U38">
        <f>IF(Partners!A38="","",Partners!A38)</f>
        <v/>
      </c>
    </row>
    <row r="39">
      <c r="A39" s="23" t="n"/>
      <c r="B39" s="36" t="n"/>
      <c r="C39" s="23" t="n"/>
      <c r="D39" s="23" t="n"/>
      <c r="E39" s="7">
        <f>IF(D39="","",IFERROR(VLOOKUP(D39,Partners!$A$5:$B$104,2,FALSE),"Check partner ID"))</f>
        <v/>
      </c>
      <c r="F39" s="23" t="n"/>
      <c r="G39" s="23" t="n"/>
      <c r="H39" s="23" t="n"/>
      <c r="I39" s="23" t="n"/>
      <c r="J39" s="36" t="n"/>
      <c r="K39" s="36" t="n"/>
      <c r="L39" s="25" t="n"/>
      <c r="M39" s="23" t="n"/>
      <c r="N39" s="10">
        <f>IF(A39="","",IF(OR(NOT(ISNUMBER(B39)),NOT(ISNUMBER(Assumptions!$B$4))),"",MAX(0,IF(AND(K39&lt;&gt;"",ISNUMBER(K39)),K39,Assumptions!$B$4)-B39)))</f>
        <v/>
      </c>
      <c r="O39" s="11">
        <f>IF(A39="","",IF(OR(I39=Assumptions!$F$7,I39=Assumptions!$F$8,I39=Assumptions!$F$9),"Closed",IF(OR(NOT(ISNUMBER(Assumptions!$B$4)),NOT(ISNUMBER(Assumptions!$B$5))),"Check assumptions",IF(NOT(ISNUMBER(J39)),"Set date",IF(J39&lt;Assumptions!$B$4,"Overdue",IF(J39&lt;=Assumptions!$B$4+Assumptions!$B$5,"Due soon","On track"))))))</f>
        <v/>
      </c>
      <c r="R39">
        <f>""</f>
        <v/>
      </c>
      <c r="S39">
        <f>""</f>
        <v/>
      </c>
      <c r="T39">
        <f>""</f>
        <v/>
      </c>
      <c r="U39">
        <f>IF(Partners!A39="","",Partners!A39)</f>
        <v/>
      </c>
    </row>
    <row r="40">
      <c r="A40" s="23" t="n"/>
      <c r="B40" s="36" t="n"/>
      <c r="C40" s="23" t="n"/>
      <c r="D40" s="23" t="n"/>
      <c r="E40" s="12">
        <f>IF(D40="","",IFERROR(VLOOKUP(D40,Partners!$A$5:$B$104,2,FALSE),"Check partner ID"))</f>
        <v/>
      </c>
      <c r="F40" s="23" t="n"/>
      <c r="G40" s="23" t="n"/>
      <c r="H40" s="23" t="n"/>
      <c r="I40" s="23" t="n"/>
      <c r="J40" s="36" t="n"/>
      <c r="K40" s="36" t="n"/>
      <c r="L40" s="25" t="n"/>
      <c r="M40" s="23" t="n"/>
      <c r="N40" s="15">
        <f>IF(A40="","",IF(OR(NOT(ISNUMBER(B40)),NOT(ISNUMBER(Assumptions!$B$4))),"",MAX(0,IF(AND(K40&lt;&gt;"",ISNUMBER(K40)),K40,Assumptions!$B$4)-B40)))</f>
        <v/>
      </c>
      <c r="O40" s="16">
        <f>IF(A40="","",IF(OR(I40=Assumptions!$F$7,I40=Assumptions!$F$8,I40=Assumptions!$F$9),"Closed",IF(OR(NOT(ISNUMBER(Assumptions!$B$4)),NOT(ISNUMBER(Assumptions!$B$5))),"Check assumptions",IF(NOT(ISNUMBER(J40)),"Set date",IF(J40&lt;Assumptions!$B$4,"Overdue",IF(J40&lt;=Assumptions!$B$4+Assumptions!$B$5,"Due soon","On track"))))))</f>
        <v/>
      </c>
      <c r="R40">
        <f>""</f>
        <v/>
      </c>
      <c r="S40">
        <f>""</f>
        <v/>
      </c>
      <c r="T40">
        <f>""</f>
        <v/>
      </c>
      <c r="U40">
        <f>IF(Partners!A40="","",Partners!A40)</f>
        <v/>
      </c>
    </row>
    <row r="41">
      <c r="A41" s="23" t="n"/>
      <c r="B41" s="36" t="n"/>
      <c r="C41" s="23" t="n"/>
      <c r="D41" s="23" t="n"/>
      <c r="E41" s="7">
        <f>IF(D41="","",IFERROR(VLOOKUP(D41,Partners!$A$5:$B$104,2,FALSE),"Check partner ID"))</f>
        <v/>
      </c>
      <c r="F41" s="23" t="n"/>
      <c r="G41" s="23" t="n"/>
      <c r="H41" s="23" t="n"/>
      <c r="I41" s="23" t="n"/>
      <c r="J41" s="36" t="n"/>
      <c r="K41" s="36" t="n"/>
      <c r="L41" s="25" t="n"/>
      <c r="M41" s="23" t="n"/>
      <c r="N41" s="10">
        <f>IF(A41="","",IF(OR(NOT(ISNUMBER(B41)),NOT(ISNUMBER(Assumptions!$B$4))),"",MAX(0,IF(AND(K41&lt;&gt;"",ISNUMBER(K41)),K41,Assumptions!$B$4)-B41)))</f>
        <v/>
      </c>
      <c r="O41" s="11">
        <f>IF(A41="","",IF(OR(I41=Assumptions!$F$7,I41=Assumptions!$F$8,I41=Assumptions!$F$9),"Closed",IF(OR(NOT(ISNUMBER(Assumptions!$B$4)),NOT(ISNUMBER(Assumptions!$B$5))),"Check assumptions",IF(NOT(ISNUMBER(J41)),"Set date",IF(J41&lt;Assumptions!$B$4,"Overdue",IF(J41&lt;=Assumptions!$B$4+Assumptions!$B$5,"Due soon","On track"))))))</f>
        <v/>
      </c>
      <c r="R41">
        <f>""</f>
        <v/>
      </c>
      <c r="S41">
        <f>""</f>
        <v/>
      </c>
      <c r="T41">
        <f>""</f>
        <v/>
      </c>
      <c r="U41">
        <f>IF(Partners!A41="","",Partners!A41)</f>
        <v/>
      </c>
    </row>
    <row r="42">
      <c r="A42" s="23" t="n"/>
      <c r="B42" s="36" t="n"/>
      <c r="C42" s="23" t="n"/>
      <c r="D42" s="23" t="n"/>
      <c r="E42" s="12">
        <f>IF(D42="","",IFERROR(VLOOKUP(D42,Partners!$A$5:$B$104,2,FALSE),"Check partner ID"))</f>
        <v/>
      </c>
      <c r="F42" s="23" t="n"/>
      <c r="G42" s="23" t="n"/>
      <c r="H42" s="23" t="n"/>
      <c r="I42" s="23" t="n"/>
      <c r="J42" s="36" t="n"/>
      <c r="K42" s="36" t="n"/>
      <c r="L42" s="25" t="n"/>
      <c r="M42" s="23" t="n"/>
      <c r="N42" s="15">
        <f>IF(A42="","",IF(OR(NOT(ISNUMBER(B42)),NOT(ISNUMBER(Assumptions!$B$4))),"",MAX(0,IF(AND(K42&lt;&gt;"",ISNUMBER(K42)),K42,Assumptions!$B$4)-B42)))</f>
        <v/>
      </c>
      <c r="O42" s="16">
        <f>IF(A42="","",IF(OR(I42=Assumptions!$F$7,I42=Assumptions!$F$8,I42=Assumptions!$F$9),"Closed",IF(OR(NOT(ISNUMBER(Assumptions!$B$4)),NOT(ISNUMBER(Assumptions!$B$5))),"Check assumptions",IF(NOT(ISNUMBER(J42)),"Set date",IF(J42&lt;Assumptions!$B$4,"Overdue",IF(J42&lt;=Assumptions!$B$4+Assumptions!$B$5,"Due soon","On track"))))))</f>
        <v/>
      </c>
      <c r="R42">
        <f>""</f>
        <v/>
      </c>
      <c r="S42">
        <f>""</f>
        <v/>
      </c>
      <c r="T42">
        <f>""</f>
        <v/>
      </c>
      <c r="U42">
        <f>IF(Partners!A42="","",Partners!A42)</f>
        <v/>
      </c>
    </row>
    <row r="43">
      <c r="A43" s="23" t="n"/>
      <c r="B43" s="36" t="n"/>
      <c r="C43" s="23" t="n"/>
      <c r="D43" s="23" t="n"/>
      <c r="E43" s="7">
        <f>IF(D43="","",IFERROR(VLOOKUP(D43,Partners!$A$5:$B$104,2,FALSE),"Check partner ID"))</f>
        <v/>
      </c>
      <c r="F43" s="23" t="n"/>
      <c r="G43" s="23" t="n"/>
      <c r="H43" s="23" t="n"/>
      <c r="I43" s="23" t="n"/>
      <c r="J43" s="36" t="n"/>
      <c r="K43" s="36" t="n"/>
      <c r="L43" s="25" t="n"/>
      <c r="M43" s="23" t="n"/>
      <c r="N43" s="10">
        <f>IF(A43="","",IF(OR(NOT(ISNUMBER(B43)),NOT(ISNUMBER(Assumptions!$B$4))),"",MAX(0,IF(AND(K43&lt;&gt;"",ISNUMBER(K43)),K43,Assumptions!$B$4)-B43)))</f>
        <v/>
      </c>
      <c r="O43" s="11">
        <f>IF(A43="","",IF(OR(I43=Assumptions!$F$7,I43=Assumptions!$F$8,I43=Assumptions!$F$9),"Closed",IF(OR(NOT(ISNUMBER(Assumptions!$B$4)),NOT(ISNUMBER(Assumptions!$B$5))),"Check assumptions",IF(NOT(ISNUMBER(J43)),"Set date",IF(J43&lt;Assumptions!$B$4,"Overdue",IF(J43&lt;=Assumptions!$B$4+Assumptions!$B$5,"Due soon","On track"))))))</f>
        <v/>
      </c>
      <c r="R43">
        <f>""</f>
        <v/>
      </c>
      <c r="S43">
        <f>""</f>
        <v/>
      </c>
      <c r="T43">
        <f>""</f>
        <v/>
      </c>
      <c r="U43">
        <f>IF(Partners!A43="","",Partners!A43)</f>
        <v/>
      </c>
    </row>
    <row r="44">
      <c r="A44" s="23" t="n"/>
      <c r="B44" s="36" t="n"/>
      <c r="C44" s="23" t="n"/>
      <c r="D44" s="23" t="n"/>
      <c r="E44" s="12">
        <f>IF(D44="","",IFERROR(VLOOKUP(D44,Partners!$A$5:$B$104,2,FALSE),"Check partner ID"))</f>
        <v/>
      </c>
      <c r="F44" s="23" t="n"/>
      <c r="G44" s="23" t="n"/>
      <c r="H44" s="23" t="n"/>
      <c r="I44" s="23" t="n"/>
      <c r="J44" s="36" t="n"/>
      <c r="K44" s="36" t="n"/>
      <c r="L44" s="25" t="n"/>
      <c r="M44" s="23" t="n"/>
      <c r="N44" s="15">
        <f>IF(A44="","",IF(OR(NOT(ISNUMBER(B44)),NOT(ISNUMBER(Assumptions!$B$4))),"",MAX(0,IF(AND(K44&lt;&gt;"",ISNUMBER(K44)),K44,Assumptions!$B$4)-B44)))</f>
        <v/>
      </c>
      <c r="O44" s="16">
        <f>IF(A44="","",IF(OR(I44=Assumptions!$F$7,I44=Assumptions!$F$8,I44=Assumptions!$F$9),"Closed",IF(OR(NOT(ISNUMBER(Assumptions!$B$4)),NOT(ISNUMBER(Assumptions!$B$5))),"Check assumptions",IF(NOT(ISNUMBER(J44)),"Set date",IF(J44&lt;Assumptions!$B$4,"Overdue",IF(J44&lt;=Assumptions!$B$4+Assumptions!$B$5,"Due soon","On track"))))))</f>
        <v/>
      </c>
      <c r="R44">
        <f>""</f>
        <v/>
      </c>
      <c r="S44">
        <f>""</f>
        <v/>
      </c>
      <c r="T44">
        <f>""</f>
        <v/>
      </c>
      <c r="U44">
        <f>IF(Partners!A44="","",Partners!A44)</f>
        <v/>
      </c>
    </row>
    <row r="45">
      <c r="A45" s="23" t="n"/>
      <c r="B45" s="36" t="n"/>
      <c r="C45" s="23" t="n"/>
      <c r="D45" s="23" t="n"/>
      <c r="E45" s="7">
        <f>IF(D45="","",IFERROR(VLOOKUP(D45,Partners!$A$5:$B$104,2,FALSE),"Check partner ID"))</f>
        <v/>
      </c>
      <c r="F45" s="23" t="n"/>
      <c r="G45" s="23" t="n"/>
      <c r="H45" s="23" t="n"/>
      <c r="I45" s="23" t="n"/>
      <c r="J45" s="36" t="n"/>
      <c r="K45" s="36" t="n"/>
      <c r="L45" s="25" t="n"/>
      <c r="M45" s="23" t="n"/>
      <c r="N45" s="10">
        <f>IF(A45="","",IF(OR(NOT(ISNUMBER(B45)),NOT(ISNUMBER(Assumptions!$B$4))),"",MAX(0,IF(AND(K45&lt;&gt;"",ISNUMBER(K45)),K45,Assumptions!$B$4)-B45)))</f>
        <v/>
      </c>
      <c r="O45" s="11">
        <f>IF(A45="","",IF(OR(I45=Assumptions!$F$7,I45=Assumptions!$F$8,I45=Assumptions!$F$9),"Closed",IF(OR(NOT(ISNUMBER(Assumptions!$B$4)),NOT(ISNUMBER(Assumptions!$B$5))),"Check assumptions",IF(NOT(ISNUMBER(J45)),"Set date",IF(J45&lt;Assumptions!$B$4,"Overdue",IF(J45&lt;=Assumptions!$B$4+Assumptions!$B$5,"Due soon","On track"))))))</f>
        <v/>
      </c>
      <c r="R45">
        <f>""</f>
        <v/>
      </c>
      <c r="S45">
        <f>""</f>
        <v/>
      </c>
      <c r="T45">
        <f>""</f>
        <v/>
      </c>
      <c r="U45">
        <f>IF(Partners!A45="","",Partners!A45)</f>
        <v/>
      </c>
    </row>
    <row r="46">
      <c r="A46" s="23" t="n"/>
      <c r="B46" s="36" t="n"/>
      <c r="C46" s="23" t="n"/>
      <c r="D46" s="23" t="n"/>
      <c r="E46" s="12">
        <f>IF(D46="","",IFERROR(VLOOKUP(D46,Partners!$A$5:$B$104,2,FALSE),"Check partner ID"))</f>
        <v/>
      </c>
      <c r="F46" s="23" t="n"/>
      <c r="G46" s="23" t="n"/>
      <c r="H46" s="23" t="n"/>
      <c r="I46" s="23" t="n"/>
      <c r="J46" s="36" t="n"/>
      <c r="K46" s="36" t="n"/>
      <c r="L46" s="25" t="n"/>
      <c r="M46" s="23" t="n"/>
      <c r="N46" s="15">
        <f>IF(A46="","",IF(OR(NOT(ISNUMBER(B46)),NOT(ISNUMBER(Assumptions!$B$4))),"",MAX(0,IF(AND(K46&lt;&gt;"",ISNUMBER(K46)),K46,Assumptions!$B$4)-B46)))</f>
        <v/>
      </c>
      <c r="O46" s="16">
        <f>IF(A46="","",IF(OR(I46=Assumptions!$F$7,I46=Assumptions!$F$8,I46=Assumptions!$F$9),"Closed",IF(OR(NOT(ISNUMBER(Assumptions!$B$4)),NOT(ISNUMBER(Assumptions!$B$5))),"Check assumptions",IF(NOT(ISNUMBER(J46)),"Set date",IF(J46&lt;Assumptions!$B$4,"Overdue",IF(J46&lt;=Assumptions!$B$4+Assumptions!$B$5,"Due soon","On track"))))))</f>
        <v/>
      </c>
      <c r="R46">
        <f>""</f>
        <v/>
      </c>
      <c r="S46">
        <f>""</f>
        <v/>
      </c>
      <c r="T46">
        <f>""</f>
        <v/>
      </c>
      <c r="U46">
        <f>IF(Partners!A46="","",Partners!A46)</f>
        <v/>
      </c>
    </row>
    <row r="47">
      <c r="A47" s="23" t="n"/>
      <c r="B47" s="36" t="n"/>
      <c r="C47" s="23" t="n"/>
      <c r="D47" s="23" t="n"/>
      <c r="E47" s="7">
        <f>IF(D47="","",IFERROR(VLOOKUP(D47,Partners!$A$5:$B$104,2,FALSE),"Check partner ID"))</f>
        <v/>
      </c>
      <c r="F47" s="23" t="n"/>
      <c r="G47" s="23" t="n"/>
      <c r="H47" s="23" t="n"/>
      <c r="I47" s="23" t="n"/>
      <c r="J47" s="36" t="n"/>
      <c r="K47" s="36" t="n"/>
      <c r="L47" s="25" t="n"/>
      <c r="M47" s="23" t="n"/>
      <c r="N47" s="10">
        <f>IF(A47="","",IF(OR(NOT(ISNUMBER(B47)),NOT(ISNUMBER(Assumptions!$B$4))),"",MAX(0,IF(AND(K47&lt;&gt;"",ISNUMBER(K47)),K47,Assumptions!$B$4)-B47)))</f>
        <v/>
      </c>
      <c r="O47" s="11">
        <f>IF(A47="","",IF(OR(I47=Assumptions!$F$7,I47=Assumptions!$F$8,I47=Assumptions!$F$9),"Closed",IF(OR(NOT(ISNUMBER(Assumptions!$B$4)),NOT(ISNUMBER(Assumptions!$B$5))),"Check assumptions",IF(NOT(ISNUMBER(J47)),"Set date",IF(J47&lt;Assumptions!$B$4,"Overdue",IF(J47&lt;=Assumptions!$B$4+Assumptions!$B$5,"Due soon","On track"))))))</f>
        <v/>
      </c>
      <c r="R47">
        <f>""</f>
        <v/>
      </c>
      <c r="S47">
        <f>""</f>
        <v/>
      </c>
      <c r="T47">
        <f>""</f>
        <v/>
      </c>
      <c r="U47">
        <f>IF(Partners!A47="","",Partners!A47)</f>
        <v/>
      </c>
    </row>
    <row r="48">
      <c r="A48" s="23" t="n"/>
      <c r="B48" s="36" t="n"/>
      <c r="C48" s="23" t="n"/>
      <c r="D48" s="23" t="n"/>
      <c r="E48" s="12">
        <f>IF(D48="","",IFERROR(VLOOKUP(D48,Partners!$A$5:$B$104,2,FALSE),"Check partner ID"))</f>
        <v/>
      </c>
      <c r="F48" s="23" t="n"/>
      <c r="G48" s="23" t="n"/>
      <c r="H48" s="23" t="n"/>
      <c r="I48" s="23" t="n"/>
      <c r="J48" s="36" t="n"/>
      <c r="K48" s="36" t="n"/>
      <c r="L48" s="25" t="n"/>
      <c r="M48" s="23" t="n"/>
      <c r="N48" s="15">
        <f>IF(A48="","",IF(OR(NOT(ISNUMBER(B48)),NOT(ISNUMBER(Assumptions!$B$4))),"",MAX(0,IF(AND(K48&lt;&gt;"",ISNUMBER(K48)),K48,Assumptions!$B$4)-B48)))</f>
        <v/>
      </c>
      <c r="O48" s="16">
        <f>IF(A48="","",IF(OR(I48=Assumptions!$F$7,I48=Assumptions!$F$8,I48=Assumptions!$F$9),"Closed",IF(OR(NOT(ISNUMBER(Assumptions!$B$4)),NOT(ISNUMBER(Assumptions!$B$5))),"Check assumptions",IF(NOT(ISNUMBER(J48)),"Set date",IF(J48&lt;Assumptions!$B$4,"Overdue",IF(J48&lt;=Assumptions!$B$4+Assumptions!$B$5,"Due soon","On track"))))))</f>
        <v/>
      </c>
      <c r="R48">
        <f>""</f>
        <v/>
      </c>
      <c r="S48">
        <f>""</f>
        <v/>
      </c>
      <c r="T48">
        <f>""</f>
        <v/>
      </c>
      <c r="U48">
        <f>IF(Partners!A48="","",Partners!A48)</f>
        <v/>
      </c>
    </row>
    <row r="49">
      <c r="A49" s="23" t="n"/>
      <c r="B49" s="36" t="n"/>
      <c r="C49" s="23" t="n"/>
      <c r="D49" s="23" t="n"/>
      <c r="E49" s="7">
        <f>IF(D49="","",IFERROR(VLOOKUP(D49,Partners!$A$5:$B$104,2,FALSE),"Check partner ID"))</f>
        <v/>
      </c>
      <c r="F49" s="23" t="n"/>
      <c r="G49" s="23" t="n"/>
      <c r="H49" s="23" t="n"/>
      <c r="I49" s="23" t="n"/>
      <c r="J49" s="36" t="n"/>
      <c r="K49" s="36" t="n"/>
      <c r="L49" s="25" t="n"/>
      <c r="M49" s="23" t="n"/>
      <c r="N49" s="10">
        <f>IF(A49="","",IF(OR(NOT(ISNUMBER(B49)),NOT(ISNUMBER(Assumptions!$B$4))),"",MAX(0,IF(AND(K49&lt;&gt;"",ISNUMBER(K49)),K49,Assumptions!$B$4)-B49)))</f>
        <v/>
      </c>
      <c r="O49" s="11">
        <f>IF(A49="","",IF(OR(I49=Assumptions!$F$7,I49=Assumptions!$F$8,I49=Assumptions!$F$9),"Closed",IF(OR(NOT(ISNUMBER(Assumptions!$B$4)),NOT(ISNUMBER(Assumptions!$B$5))),"Check assumptions",IF(NOT(ISNUMBER(J49)),"Set date",IF(J49&lt;Assumptions!$B$4,"Overdue",IF(J49&lt;=Assumptions!$B$4+Assumptions!$B$5,"Due soon","On track"))))))</f>
        <v/>
      </c>
      <c r="R49">
        <f>""</f>
        <v/>
      </c>
      <c r="S49">
        <f>""</f>
        <v/>
      </c>
      <c r="T49">
        <f>""</f>
        <v/>
      </c>
      <c r="U49">
        <f>IF(Partners!A49="","",Partners!A49)</f>
        <v/>
      </c>
    </row>
    <row r="50">
      <c r="A50" s="23" t="n"/>
      <c r="B50" s="36" t="n"/>
      <c r="C50" s="23" t="n"/>
      <c r="D50" s="23" t="n"/>
      <c r="E50" s="12">
        <f>IF(D50="","",IFERROR(VLOOKUP(D50,Partners!$A$5:$B$104,2,FALSE),"Check partner ID"))</f>
        <v/>
      </c>
      <c r="F50" s="23" t="n"/>
      <c r="G50" s="23" t="n"/>
      <c r="H50" s="23" t="n"/>
      <c r="I50" s="23" t="n"/>
      <c r="J50" s="36" t="n"/>
      <c r="K50" s="36" t="n"/>
      <c r="L50" s="25" t="n"/>
      <c r="M50" s="23" t="n"/>
      <c r="N50" s="15">
        <f>IF(A50="","",IF(OR(NOT(ISNUMBER(B50)),NOT(ISNUMBER(Assumptions!$B$4))),"",MAX(0,IF(AND(K50&lt;&gt;"",ISNUMBER(K50)),K50,Assumptions!$B$4)-B50)))</f>
        <v/>
      </c>
      <c r="O50" s="16">
        <f>IF(A50="","",IF(OR(I50=Assumptions!$F$7,I50=Assumptions!$F$8,I50=Assumptions!$F$9),"Closed",IF(OR(NOT(ISNUMBER(Assumptions!$B$4)),NOT(ISNUMBER(Assumptions!$B$5))),"Check assumptions",IF(NOT(ISNUMBER(J50)),"Set date",IF(J50&lt;Assumptions!$B$4,"Overdue",IF(J50&lt;=Assumptions!$B$4+Assumptions!$B$5,"Due soon","On track"))))))</f>
        <v/>
      </c>
      <c r="R50">
        <f>""</f>
        <v/>
      </c>
      <c r="S50">
        <f>""</f>
        <v/>
      </c>
      <c r="T50">
        <f>""</f>
        <v/>
      </c>
      <c r="U50">
        <f>IF(Partners!A50="","",Partners!A50)</f>
        <v/>
      </c>
    </row>
    <row r="51">
      <c r="A51" s="23" t="n"/>
      <c r="B51" s="36" t="n"/>
      <c r="C51" s="23" t="n"/>
      <c r="D51" s="23" t="n"/>
      <c r="E51" s="7">
        <f>IF(D51="","",IFERROR(VLOOKUP(D51,Partners!$A$5:$B$104,2,FALSE),"Check partner ID"))</f>
        <v/>
      </c>
      <c r="F51" s="23" t="n"/>
      <c r="G51" s="23" t="n"/>
      <c r="H51" s="23" t="n"/>
      <c r="I51" s="23" t="n"/>
      <c r="J51" s="36" t="n"/>
      <c r="K51" s="36" t="n"/>
      <c r="L51" s="25" t="n"/>
      <c r="M51" s="23" t="n"/>
      <c r="N51" s="10">
        <f>IF(A51="","",IF(OR(NOT(ISNUMBER(B51)),NOT(ISNUMBER(Assumptions!$B$4))),"",MAX(0,IF(AND(K51&lt;&gt;"",ISNUMBER(K51)),K51,Assumptions!$B$4)-B51)))</f>
        <v/>
      </c>
      <c r="O51" s="11">
        <f>IF(A51="","",IF(OR(I51=Assumptions!$F$7,I51=Assumptions!$F$8,I51=Assumptions!$F$9),"Closed",IF(OR(NOT(ISNUMBER(Assumptions!$B$4)),NOT(ISNUMBER(Assumptions!$B$5))),"Check assumptions",IF(NOT(ISNUMBER(J51)),"Set date",IF(J51&lt;Assumptions!$B$4,"Overdue",IF(J51&lt;=Assumptions!$B$4+Assumptions!$B$5,"Due soon","On track"))))))</f>
        <v/>
      </c>
      <c r="R51">
        <f>""</f>
        <v/>
      </c>
      <c r="S51">
        <f>""</f>
        <v/>
      </c>
      <c r="T51">
        <f>""</f>
        <v/>
      </c>
      <c r="U51">
        <f>IF(Partners!A51="","",Partners!A51)</f>
        <v/>
      </c>
    </row>
    <row r="52">
      <c r="A52" s="23" t="n"/>
      <c r="B52" s="36" t="n"/>
      <c r="C52" s="23" t="n"/>
      <c r="D52" s="23" t="n"/>
      <c r="E52" s="12">
        <f>IF(D52="","",IFERROR(VLOOKUP(D52,Partners!$A$5:$B$104,2,FALSE),"Check partner ID"))</f>
        <v/>
      </c>
      <c r="F52" s="23" t="n"/>
      <c r="G52" s="23" t="n"/>
      <c r="H52" s="23" t="n"/>
      <c r="I52" s="23" t="n"/>
      <c r="J52" s="36" t="n"/>
      <c r="K52" s="36" t="n"/>
      <c r="L52" s="25" t="n"/>
      <c r="M52" s="23" t="n"/>
      <c r="N52" s="15">
        <f>IF(A52="","",IF(OR(NOT(ISNUMBER(B52)),NOT(ISNUMBER(Assumptions!$B$4))),"",MAX(0,IF(AND(K52&lt;&gt;"",ISNUMBER(K52)),K52,Assumptions!$B$4)-B52)))</f>
        <v/>
      </c>
      <c r="O52" s="16">
        <f>IF(A52="","",IF(OR(I52=Assumptions!$F$7,I52=Assumptions!$F$8,I52=Assumptions!$F$9),"Closed",IF(OR(NOT(ISNUMBER(Assumptions!$B$4)),NOT(ISNUMBER(Assumptions!$B$5))),"Check assumptions",IF(NOT(ISNUMBER(J52)),"Set date",IF(J52&lt;Assumptions!$B$4,"Overdue",IF(J52&lt;=Assumptions!$B$4+Assumptions!$B$5,"Due soon","On track"))))))</f>
        <v/>
      </c>
      <c r="R52">
        <f>""</f>
        <v/>
      </c>
      <c r="S52">
        <f>""</f>
        <v/>
      </c>
      <c r="T52">
        <f>""</f>
        <v/>
      </c>
      <c r="U52">
        <f>IF(Partners!A52="","",Partners!A52)</f>
        <v/>
      </c>
    </row>
    <row r="53">
      <c r="A53" s="23" t="n"/>
      <c r="B53" s="36" t="n"/>
      <c r="C53" s="23" t="n"/>
      <c r="D53" s="23" t="n"/>
      <c r="E53" s="7">
        <f>IF(D53="","",IFERROR(VLOOKUP(D53,Partners!$A$5:$B$104,2,FALSE),"Check partner ID"))</f>
        <v/>
      </c>
      <c r="F53" s="23" t="n"/>
      <c r="G53" s="23" t="n"/>
      <c r="H53" s="23" t="n"/>
      <c r="I53" s="23" t="n"/>
      <c r="J53" s="36" t="n"/>
      <c r="K53" s="36" t="n"/>
      <c r="L53" s="25" t="n"/>
      <c r="M53" s="23" t="n"/>
      <c r="N53" s="10">
        <f>IF(A53="","",IF(OR(NOT(ISNUMBER(B53)),NOT(ISNUMBER(Assumptions!$B$4))),"",MAX(0,IF(AND(K53&lt;&gt;"",ISNUMBER(K53)),K53,Assumptions!$B$4)-B53)))</f>
        <v/>
      </c>
      <c r="O53" s="11">
        <f>IF(A53="","",IF(OR(I53=Assumptions!$F$7,I53=Assumptions!$F$8,I53=Assumptions!$F$9),"Closed",IF(OR(NOT(ISNUMBER(Assumptions!$B$4)),NOT(ISNUMBER(Assumptions!$B$5))),"Check assumptions",IF(NOT(ISNUMBER(J53)),"Set date",IF(J53&lt;Assumptions!$B$4,"Overdue",IF(J53&lt;=Assumptions!$B$4+Assumptions!$B$5,"Due soon","On track"))))))</f>
        <v/>
      </c>
      <c r="R53">
        <f>""</f>
        <v/>
      </c>
      <c r="S53">
        <f>""</f>
        <v/>
      </c>
      <c r="T53">
        <f>""</f>
        <v/>
      </c>
      <c r="U53">
        <f>IF(Partners!A53="","",Partners!A53)</f>
        <v/>
      </c>
    </row>
    <row r="54">
      <c r="A54" s="23" t="n"/>
      <c r="B54" s="36" t="n"/>
      <c r="C54" s="23" t="n"/>
      <c r="D54" s="23" t="n"/>
      <c r="E54" s="12">
        <f>IF(D54="","",IFERROR(VLOOKUP(D54,Partners!$A$5:$B$104,2,FALSE),"Check partner ID"))</f>
        <v/>
      </c>
      <c r="F54" s="23" t="n"/>
      <c r="G54" s="23" t="n"/>
      <c r="H54" s="23" t="n"/>
      <c r="I54" s="23" t="n"/>
      <c r="J54" s="36" t="n"/>
      <c r="K54" s="36" t="n"/>
      <c r="L54" s="25" t="n"/>
      <c r="M54" s="23" t="n"/>
      <c r="N54" s="15">
        <f>IF(A54="","",IF(OR(NOT(ISNUMBER(B54)),NOT(ISNUMBER(Assumptions!$B$4))),"",MAX(0,IF(AND(K54&lt;&gt;"",ISNUMBER(K54)),K54,Assumptions!$B$4)-B54)))</f>
        <v/>
      </c>
      <c r="O54" s="16">
        <f>IF(A54="","",IF(OR(I54=Assumptions!$F$7,I54=Assumptions!$F$8,I54=Assumptions!$F$9),"Closed",IF(OR(NOT(ISNUMBER(Assumptions!$B$4)),NOT(ISNUMBER(Assumptions!$B$5))),"Check assumptions",IF(NOT(ISNUMBER(J54)),"Set date",IF(J54&lt;Assumptions!$B$4,"Overdue",IF(J54&lt;=Assumptions!$B$4+Assumptions!$B$5,"Due soon","On track"))))))</f>
        <v/>
      </c>
      <c r="R54">
        <f>""</f>
        <v/>
      </c>
      <c r="S54">
        <f>""</f>
        <v/>
      </c>
      <c r="T54">
        <f>""</f>
        <v/>
      </c>
      <c r="U54">
        <f>IF(Partners!A54="","",Partners!A54)</f>
        <v/>
      </c>
    </row>
    <row r="55">
      <c r="A55" s="23" t="n"/>
      <c r="B55" s="36" t="n"/>
      <c r="C55" s="23" t="n"/>
      <c r="D55" s="23" t="n"/>
      <c r="E55" s="7">
        <f>IF(D55="","",IFERROR(VLOOKUP(D55,Partners!$A$5:$B$104,2,FALSE),"Check partner ID"))</f>
        <v/>
      </c>
      <c r="F55" s="23" t="n"/>
      <c r="G55" s="23" t="n"/>
      <c r="H55" s="23" t="n"/>
      <c r="I55" s="23" t="n"/>
      <c r="J55" s="36" t="n"/>
      <c r="K55" s="36" t="n"/>
      <c r="L55" s="25" t="n"/>
      <c r="M55" s="23" t="n"/>
      <c r="N55" s="10">
        <f>IF(A55="","",IF(OR(NOT(ISNUMBER(B55)),NOT(ISNUMBER(Assumptions!$B$4))),"",MAX(0,IF(AND(K55&lt;&gt;"",ISNUMBER(K55)),K55,Assumptions!$B$4)-B55)))</f>
        <v/>
      </c>
      <c r="O55" s="11">
        <f>IF(A55="","",IF(OR(I55=Assumptions!$F$7,I55=Assumptions!$F$8,I55=Assumptions!$F$9),"Closed",IF(OR(NOT(ISNUMBER(Assumptions!$B$4)),NOT(ISNUMBER(Assumptions!$B$5))),"Check assumptions",IF(NOT(ISNUMBER(J55)),"Set date",IF(J55&lt;Assumptions!$B$4,"Overdue",IF(J55&lt;=Assumptions!$B$4+Assumptions!$B$5,"Due soon","On track"))))))</f>
        <v/>
      </c>
      <c r="R55">
        <f>""</f>
        <v/>
      </c>
      <c r="S55">
        <f>""</f>
        <v/>
      </c>
      <c r="T55">
        <f>""</f>
        <v/>
      </c>
      <c r="U55">
        <f>IF(Partners!A55="","",Partners!A55)</f>
        <v/>
      </c>
    </row>
    <row r="56">
      <c r="A56" s="23" t="n"/>
      <c r="B56" s="36" t="n"/>
      <c r="C56" s="23" t="n"/>
      <c r="D56" s="23" t="n"/>
      <c r="E56" s="12">
        <f>IF(D56="","",IFERROR(VLOOKUP(D56,Partners!$A$5:$B$104,2,FALSE),"Check partner ID"))</f>
        <v/>
      </c>
      <c r="F56" s="23" t="n"/>
      <c r="G56" s="23" t="n"/>
      <c r="H56" s="23" t="n"/>
      <c r="I56" s="23" t="n"/>
      <c r="J56" s="36" t="n"/>
      <c r="K56" s="36" t="n"/>
      <c r="L56" s="25" t="n"/>
      <c r="M56" s="23" t="n"/>
      <c r="N56" s="15">
        <f>IF(A56="","",IF(OR(NOT(ISNUMBER(B56)),NOT(ISNUMBER(Assumptions!$B$4))),"",MAX(0,IF(AND(K56&lt;&gt;"",ISNUMBER(K56)),K56,Assumptions!$B$4)-B56)))</f>
        <v/>
      </c>
      <c r="O56" s="16">
        <f>IF(A56="","",IF(OR(I56=Assumptions!$F$7,I56=Assumptions!$F$8,I56=Assumptions!$F$9),"Closed",IF(OR(NOT(ISNUMBER(Assumptions!$B$4)),NOT(ISNUMBER(Assumptions!$B$5))),"Check assumptions",IF(NOT(ISNUMBER(J56)),"Set date",IF(J56&lt;Assumptions!$B$4,"Overdue",IF(J56&lt;=Assumptions!$B$4+Assumptions!$B$5,"Due soon","On track"))))))</f>
        <v/>
      </c>
      <c r="R56">
        <f>""</f>
        <v/>
      </c>
      <c r="S56">
        <f>""</f>
        <v/>
      </c>
      <c r="T56">
        <f>""</f>
        <v/>
      </c>
      <c r="U56">
        <f>IF(Partners!A56="","",Partners!A56)</f>
        <v/>
      </c>
    </row>
    <row r="57">
      <c r="A57" s="23" t="n"/>
      <c r="B57" s="36" t="n"/>
      <c r="C57" s="23" t="n"/>
      <c r="D57" s="23" t="n"/>
      <c r="E57" s="7">
        <f>IF(D57="","",IFERROR(VLOOKUP(D57,Partners!$A$5:$B$104,2,FALSE),"Check partner ID"))</f>
        <v/>
      </c>
      <c r="F57" s="23" t="n"/>
      <c r="G57" s="23" t="n"/>
      <c r="H57" s="23" t="n"/>
      <c r="I57" s="23" t="n"/>
      <c r="J57" s="36" t="n"/>
      <c r="K57" s="36" t="n"/>
      <c r="L57" s="25" t="n"/>
      <c r="M57" s="23" t="n"/>
      <c r="N57" s="10">
        <f>IF(A57="","",IF(OR(NOT(ISNUMBER(B57)),NOT(ISNUMBER(Assumptions!$B$4))),"",MAX(0,IF(AND(K57&lt;&gt;"",ISNUMBER(K57)),K57,Assumptions!$B$4)-B57)))</f>
        <v/>
      </c>
      <c r="O57" s="11">
        <f>IF(A57="","",IF(OR(I57=Assumptions!$F$7,I57=Assumptions!$F$8,I57=Assumptions!$F$9),"Closed",IF(OR(NOT(ISNUMBER(Assumptions!$B$4)),NOT(ISNUMBER(Assumptions!$B$5))),"Check assumptions",IF(NOT(ISNUMBER(J57)),"Set date",IF(J57&lt;Assumptions!$B$4,"Overdue",IF(J57&lt;=Assumptions!$B$4+Assumptions!$B$5,"Due soon","On track"))))))</f>
        <v/>
      </c>
      <c r="R57">
        <f>""</f>
        <v/>
      </c>
      <c r="S57">
        <f>""</f>
        <v/>
      </c>
      <c r="T57">
        <f>""</f>
        <v/>
      </c>
      <c r="U57">
        <f>IF(Partners!A57="","",Partners!A57)</f>
        <v/>
      </c>
    </row>
    <row r="58">
      <c r="A58" s="23" t="n"/>
      <c r="B58" s="36" t="n"/>
      <c r="C58" s="23" t="n"/>
      <c r="D58" s="23" t="n"/>
      <c r="E58" s="12">
        <f>IF(D58="","",IFERROR(VLOOKUP(D58,Partners!$A$5:$B$104,2,FALSE),"Check partner ID"))</f>
        <v/>
      </c>
      <c r="F58" s="23" t="n"/>
      <c r="G58" s="23" t="n"/>
      <c r="H58" s="23" t="n"/>
      <c r="I58" s="23" t="n"/>
      <c r="J58" s="36" t="n"/>
      <c r="K58" s="36" t="n"/>
      <c r="L58" s="25" t="n"/>
      <c r="M58" s="23" t="n"/>
      <c r="N58" s="15">
        <f>IF(A58="","",IF(OR(NOT(ISNUMBER(B58)),NOT(ISNUMBER(Assumptions!$B$4))),"",MAX(0,IF(AND(K58&lt;&gt;"",ISNUMBER(K58)),K58,Assumptions!$B$4)-B58)))</f>
        <v/>
      </c>
      <c r="O58" s="16">
        <f>IF(A58="","",IF(OR(I58=Assumptions!$F$7,I58=Assumptions!$F$8,I58=Assumptions!$F$9),"Closed",IF(OR(NOT(ISNUMBER(Assumptions!$B$4)),NOT(ISNUMBER(Assumptions!$B$5))),"Check assumptions",IF(NOT(ISNUMBER(J58)),"Set date",IF(J58&lt;Assumptions!$B$4,"Overdue",IF(J58&lt;=Assumptions!$B$4+Assumptions!$B$5,"Due soon","On track"))))))</f>
        <v/>
      </c>
      <c r="R58">
        <f>""</f>
        <v/>
      </c>
      <c r="S58">
        <f>""</f>
        <v/>
      </c>
      <c r="T58">
        <f>""</f>
        <v/>
      </c>
      <c r="U58">
        <f>IF(Partners!A58="","",Partners!A58)</f>
        <v/>
      </c>
    </row>
    <row r="59">
      <c r="A59" s="23" t="n"/>
      <c r="B59" s="36" t="n"/>
      <c r="C59" s="23" t="n"/>
      <c r="D59" s="23" t="n"/>
      <c r="E59" s="7">
        <f>IF(D59="","",IFERROR(VLOOKUP(D59,Partners!$A$5:$B$104,2,FALSE),"Check partner ID"))</f>
        <v/>
      </c>
      <c r="F59" s="23" t="n"/>
      <c r="G59" s="23" t="n"/>
      <c r="H59" s="23" t="n"/>
      <c r="I59" s="23" t="n"/>
      <c r="J59" s="36" t="n"/>
      <c r="K59" s="36" t="n"/>
      <c r="L59" s="25" t="n"/>
      <c r="M59" s="23" t="n"/>
      <c r="N59" s="10">
        <f>IF(A59="","",IF(OR(NOT(ISNUMBER(B59)),NOT(ISNUMBER(Assumptions!$B$4))),"",MAX(0,IF(AND(K59&lt;&gt;"",ISNUMBER(K59)),K59,Assumptions!$B$4)-B59)))</f>
        <v/>
      </c>
      <c r="O59" s="11">
        <f>IF(A59="","",IF(OR(I59=Assumptions!$F$7,I59=Assumptions!$F$8,I59=Assumptions!$F$9),"Closed",IF(OR(NOT(ISNUMBER(Assumptions!$B$4)),NOT(ISNUMBER(Assumptions!$B$5))),"Check assumptions",IF(NOT(ISNUMBER(J59)),"Set date",IF(J59&lt;Assumptions!$B$4,"Overdue",IF(J59&lt;=Assumptions!$B$4+Assumptions!$B$5,"Due soon","On track"))))))</f>
        <v/>
      </c>
      <c r="R59">
        <f>""</f>
        <v/>
      </c>
      <c r="S59">
        <f>""</f>
        <v/>
      </c>
      <c r="T59">
        <f>""</f>
        <v/>
      </c>
      <c r="U59">
        <f>IF(Partners!A59="","",Partners!A59)</f>
        <v/>
      </c>
    </row>
    <row r="60">
      <c r="A60" s="23" t="n"/>
      <c r="B60" s="36" t="n"/>
      <c r="C60" s="23" t="n"/>
      <c r="D60" s="23" t="n"/>
      <c r="E60" s="12">
        <f>IF(D60="","",IFERROR(VLOOKUP(D60,Partners!$A$5:$B$104,2,FALSE),"Check partner ID"))</f>
        <v/>
      </c>
      <c r="F60" s="23" t="n"/>
      <c r="G60" s="23" t="n"/>
      <c r="H60" s="23" t="n"/>
      <c r="I60" s="23" t="n"/>
      <c r="J60" s="36" t="n"/>
      <c r="K60" s="36" t="n"/>
      <c r="L60" s="25" t="n"/>
      <c r="M60" s="23" t="n"/>
      <c r="N60" s="15">
        <f>IF(A60="","",IF(OR(NOT(ISNUMBER(B60)),NOT(ISNUMBER(Assumptions!$B$4))),"",MAX(0,IF(AND(K60&lt;&gt;"",ISNUMBER(K60)),K60,Assumptions!$B$4)-B60)))</f>
        <v/>
      </c>
      <c r="O60" s="16">
        <f>IF(A60="","",IF(OR(I60=Assumptions!$F$7,I60=Assumptions!$F$8,I60=Assumptions!$F$9),"Closed",IF(OR(NOT(ISNUMBER(Assumptions!$B$4)),NOT(ISNUMBER(Assumptions!$B$5))),"Check assumptions",IF(NOT(ISNUMBER(J60)),"Set date",IF(J60&lt;Assumptions!$B$4,"Overdue",IF(J60&lt;=Assumptions!$B$4+Assumptions!$B$5,"Due soon","On track"))))))</f>
        <v/>
      </c>
      <c r="R60">
        <f>""</f>
        <v/>
      </c>
      <c r="S60">
        <f>""</f>
        <v/>
      </c>
      <c r="T60">
        <f>""</f>
        <v/>
      </c>
      <c r="U60">
        <f>IF(Partners!A60="","",Partners!A60)</f>
        <v/>
      </c>
    </row>
    <row r="61">
      <c r="A61" s="23" t="n"/>
      <c r="B61" s="36" t="n"/>
      <c r="C61" s="23" t="n"/>
      <c r="D61" s="23" t="n"/>
      <c r="E61" s="7">
        <f>IF(D61="","",IFERROR(VLOOKUP(D61,Partners!$A$5:$B$104,2,FALSE),"Check partner ID"))</f>
        <v/>
      </c>
      <c r="F61" s="23" t="n"/>
      <c r="G61" s="23" t="n"/>
      <c r="H61" s="23" t="n"/>
      <c r="I61" s="23" t="n"/>
      <c r="J61" s="36" t="n"/>
      <c r="K61" s="36" t="n"/>
      <c r="L61" s="25" t="n"/>
      <c r="M61" s="23" t="n"/>
      <c r="N61" s="10">
        <f>IF(A61="","",IF(OR(NOT(ISNUMBER(B61)),NOT(ISNUMBER(Assumptions!$B$4))),"",MAX(0,IF(AND(K61&lt;&gt;"",ISNUMBER(K61)),K61,Assumptions!$B$4)-B61)))</f>
        <v/>
      </c>
      <c r="O61" s="11">
        <f>IF(A61="","",IF(OR(I61=Assumptions!$F$7,I61=Assumptions!$F$8,I61=Assumptions!$F$9),"Closed",IF(OR(NOT(ISNUMBER(Assumptions!$B$4)),NOT(ISNUMBER(Assumptions!$B$5))),"Check assumptions",IF(NOT(ISNUMBER(J61)),"Set date",IF(J61&lt;Assumptions!$B$4,"Overdue",IF(J61&lt;=Assumptions!$B$4+Assumptions!$B$5,"Due soon","On track"))))))</f>
        <v/>
      </c>
      <c r="R61">
        <f>""</f>
        <v/>
      </c>
      <c r="S61">
        <f>""</f>
        <v/>
      </c>
      <c r="T61">
        <f>""</f>
        <v/>
      </c>
      <c r="U61">
        <f>IF(Partners!A61="","",Partners!A61)</f>
        <v/>
      </c>
    </row>
    <row r="62">
      <c r="A62" s="23" t="n"/>
      <c r="B62" s="36" t="n"/>
      <c r="C62" s="23" t="n"/>
      <c r="D62" s="23" t="n"/>
      <c r="E62" s="12">
        <f>IF(D62="","",IFERROR(VLOOKUP(D62,Partners!$A$5:$B$104,2,FALSE),"Check partner ID"))</f>
        <v/>
      </c>
      <c r="F62" s="23" t="n"/>
      <c r="G62" s="23" t="n"/>
      <c r="H62" s="23" t="n"/>
      <c r="I62" s="23" t="n"/>
      <c r="J62" s="36" t="n"/>
      <c r="K62" s="36" t="n"/>
      <c r="L62" s="25" t="n"/>
      <c r="M62" s="23" t="n"/>
      <c r="N62" s="15">
        <f>IF(A62="","",IF(OR(NOT(ISNUMBER(B62)),NOT(ISNUMBER(Assumptions!$B$4))),"",MAX(0,IF(AND(K62&lt;&gt;"",ISNUMBER(K62)),K62,Assumptions!$B$4)-B62)))</f>
        <v/>
      </c>
      <c r="O62" s="16">
        <f>IF(A62="","",IF(OR(I62=Assumptions!$F$7,I62=Assumptions!$F$8,I62=Assumptions!$F$9),"Closed",IF(OR(NOT(ISNUMBER(Assumptions!$B$4)),NOT(ISNUMBER(Assumptions!$B$5))),"Check assumptions",IF(NOT(ISNUMBER(J62)),"Set date",IF(J62&lt;Assumptions!$B$4,"Overdue",IF(J62&lt;=Assumptions!$B$4+Assumptions!$B$5,"Due soon","On track"))))))</f>
        <v/>
      </c>
      <c r="R62">
        <f>""</f>
        <v/>
      </c>
      <c r="S62">
        <f>""</f>
        <v/>
      </c>
      <c r="T62">
        <f>""</f>
        <v/>
      </c>
      <c r="U62">
        <f>IF(Partners!A62="","",Partners!A62)</f>
        <v/>
      </c>
    </row>
    <row r="63">
      <c r="A63" s="23" t="n"/>
      <c r="B63" s="36" t="n"/>
      <c r="C63" s="23" t="n"/>
      <c r="D63" s="23" t="n"/>
      <c r="E63" s="7">
        <f>IF(D63="","",IFERROR(VLOOKUP(D63,Partners!$A$5:$B$104,2,FALSE),"Check partner ID"))</f>
        <v/>
      </c>
      <c r="F63" s="23" t="n"/>
      <c r="G63" s="23" t="n"/>
      <c r="H63" s="23" t="n"/>
      <c r="I63" s="23" t="n"/>
      <c r="J63" s="36" t="n"/>
      <c r="K63" s="36" t="n"/>
      <c r="L63" s="25" t="n"/>
      <c r="M63" s="23" t="n"/>
      <c r="N63" s="10">
        <f>IF(A63="","",IF(OR(NOT(ISNUMBER(B63)),NOT(ISNUMBER(Assumptions!$B$4))),"",MAX(0,IF(AND(K63&lt;&gt;"",ISNUMBER(K63)),K63,Assumptions!$B$4)-B63)))</f>
        <v/>
      </c>
      <c r="O63" s="11">
        <f>IF(A63="","",IF(OR(I63=Assumptions!$F$7,I63=Assumptions!$F$8,I63=Assumptions!$F$9),"Closed",IF(OR(NOT(ISNUMBER(Assumptions!$B$4)),NOT(ISNUMBER(Assumptions!$B$5))),"Check assumptions",IF(NOT(ISNUMBER(J63)),"Set date",IF(J63&lt;Assumptions!$B$4,"Overdue",IF(J63&lt;=Assumptions!$B$4+Assumptions!$B$5,"Due soon","On track"))))))</f>
        <v/>
      </c>
      <c r="R63">
        <f>""</f>
        <v/>
      </c>
      <c r="S63">
        <f>""</f>
        <v/>
      </c>
      <c r="T63">
        <f>""</f>
        <v/>
      </c>
      <c r="U63">
        <f>IF(Partners!A63="","",Partners!A63)</f>
        <v/>
      </c>
    </row>
    <row r="64">
      <c r="A64" s="23" t="n"/>
      <c r="B64" s="36" t="n"/>
      <c r="C64" s="23" t="n"/>
      <c r="D64" s="23" t="n"/>
      <c r="E64" s="12">
        <f>IF(D64="","",IFERROR(VLOOKUP(D64,Partners!$A$5:$B$104,2,FALSE),"Check partner ID"))</f>
        <v/>
      </c>
      <c r="F64" s="23" t="n"/>
      <c r="G64" s="23" t="n"/>
      <c r="H64" s="23" t="n"/>
      <c r="I64" s="23" t="n"/>
      <c r="J64" s="36" t="n"/>
      <c r="K64" s="36" t="n"/>
      <c r="L64" s="25" t="n"/>
      <c r="M64" s="23" t="n"/>
      <c r="N64" s="15">
        <f>IF(A64="","",IF(OR(NOT(ISNUMBER(B64)),NOT(ISNUMBER(Assumptions!$B$4))),"",MAX(0,IF(AND(K64&lt;&gt;"",ISNUMBER(K64)),K64,Assumptions!$B$4)-B64)))</f>
        <v/>
      </c>
      <c r="O64" s="16">
        <f>IF(A64="","",IF(OR(I64=Assumptions!$F$7,I64=Assumptions!$F$8,I64=Assumptions!$F$9),"Closed",IF(OR(NOT(ISNUMBER(Assumptions!$B$4)),NOT(ISNUMBER(Assumptions!$B$5))),"Check assumptions",IF(NOT(ISNUMBER(J64)),"Set date",IF(J64&lt;Assumptions!$B$4,"Overdue",IF(J64&lt;=Assumptions!$B$4+Assumptions!$B$5,"Due soon","On track"))))))</f>
        <v/>
      </c>
      <c r="R64">
        <f>""</f>
        <v/>
      </c>
      <c r="S64">
        <f>""</f>
        <v/>
      </c>
      <c r="T64">
        <f>""</f>
        <v/>
      </c>
      <c r="U64">
        <f>IF(Partners!A64="","",Partners!A64)</f>
        <v/>
      </c>
    </row>
    <row r="65">
      <c r="A65" s="23" t="n"/>
      <c r="B65" s="36" t="n"/>
      <c r="C65" s="23" t="n"/>
      <c r="D65" s="23" t="n"/>
      <c r="E65" s="7">
        <f>IF(D65="","",IFERROR(VLOOKUP(D65,Partners!$A$5:$B$104,2,FALSE),"Check partner ID"))</f>
        <v/>
      </c>
      <c r="F65" s="23" t="n"/>
      <c r="G65" s="23" t="n"/>
      <c r="H65" s="23" t="n"/>
      <c r="I65" s="23" t="n"/>
      <c r="J65" s="36" t="n"/>
      <c r="K65" s="36" t="n"/>
      <c r="L65" s="25" t="n"/>
      <c r="M65" s="23" t="n"/>
      <c r="N65" s="10">
        <f>IF(A65="","",IF(OR(NOT(ISNUMBER(B65)),NOT(ISNUMBER(Assumptions!$B$4))),"",MAX(0,IF(AND(K65&lt;&gt;"",ISNUMBER(K65)),K65,Assumptions!$B$4)-B65)))</f>
        <v/>
      </c>
      <c r="O65" s="11">
        <f>IF(A65="","",IF(OR(I65=Assumptions!$F$7,I65=Assumptions!$F$8,I65=Assumptions!$F$9),"Closed",IF(OR(NOT(ISNUMBER(Assumptions!$B$4)),NOT(ISNUMBER(Assumptions!$B$5))),"Check assumptions",IF(NOT(ISNUMBER(J65)),"Set date",IF(J65&lt;Assumptions!$B$4,"Overdue",IF(J65&lt;=Assumptions!$B$4+Assumptions!$B$5,"Due soon","On track"))))))</f>
        <v/>
      </c>
      <c r="R65">
        <f>""</f>
        <v/>
      </c>
      <c r="S65">
        <f>""</f>
        <v/>
      </c>
      <c r="T65">
        <f>""</f>
        <v/>
      </c>
      <c r="U65">
        <f>IF(Partners!A65="","",Partners!A65)</f>
        <v/>
      </c>
    </row>
    <row r="66">
      <c r="A66" s="23" t="n"/>
      <c r="B66" s="36" t="n"/>
      <c r="C66" s="23" t="n"/>
      <c r="D66" s="23" t="n"/>
      <c r="E66" s="12">
        <f>IF(D66="","",IFERROR(VLOOKUP(D66,Partners!$A$5:$B$104,2,FALSE),"Check partner ID"))</f>
        <v/>
      </c>
      <c r="F66" s="23" t="n"/>
      <c r="G66" s="23" t="n"/>
      <c r="H66" s="23" t="n"/>
      <c r="I66" s="23" t="n"/>
      <c r="J66" s="36" t="n"/>
      <c r="K66" s="36" t="n"/>
      <c r="L66" s="25" t="n"/>
      <c r="M66" s="23" t="n"/>
      <c r="N66" s="15">
        <f>IF(A66="","",IF(OR(NOT(ISNUMBER(B66)),NOT(ISNUMBER(Assumptions!$B$4))),"",MAX(0,IF(AND(K66&lt;&gt;"",ISNUMBER(K66)),K66,Assumptions!$B$4)-B66)))</f>
        <v/>
      </c>
      <c r="O66" s="16">
        <f>IF(A66="","",IF(OR(I66=Assumptions!$F$7,I66=Assumptions!$F$8,I66=Assumptions!$F$9),"Closed",IF(OR(NOT(ISNUMBER(Assumptions!$B$4)),NOT(ISNUMBER(Assumptions!$B$5))),"Check assumptions",IF(NOT(ISNUMBER(J66)),"Set date",IF(J66&lt;Assumptions!$B$4,"Overdue",IF(J66&lt;=Assumptions!$B$4+Assumptions!$B$5,"Due soon","On track"))))))</f>
        <v/>
      </c>
      <c r="R66">
        <f>""</f>
        <v/>
      </c>
      <c r="S66">
        <f>""</f>
        <v/>
      </c>
      <c r="T66">
        <f>""</f>
        <v/>
      </c>
      <c r="U66">
        <f>IF(Partners!A66="","",Partners!A66)</f>
        <v/>
      </c>
    </row>
    <row r="67">
      <c r="A67" s="23" t="n"/>
      <c r="B67" s="36" t="n"/>
      <c r="C67" s="23" t="n"/>
      <c r="D67" s="23" t="n"/>
      <c r="E67" s="7">
        <f>IF(D67="","",IFERROR(VLOOKUP(D67,Partners!$A$5:$B$104,2,FALSE),"Check partner ID"))</f>
        <v/>
      </c>
      <c r="F67" s="23" t="n"/>
      <c r="G67" s="23" t="n"/>
      <c r="H67" s="23" t="n"/>
      <c r="I67" s="23" t="n"/>
      <c r="J67" s="36" t="n"/>
      <c r="K67" s="36" t="n"/>
      <c r="L67" s="25" t="n"/>
      <c r="M67" s="23" t="n"/>
      <c r="N67" s="10">
        <f>IF(A67="","",IF(OR(NOT(ISNUMBER(B67)),NOT(ISNUMBER(Assumptions!$B$4))),"",MAX(0,IF(AND(K67&lt;&gt;"",ISNUMBER(K67)),K67,Assumptions!$B$4)-B67)))</f>
        <v/>
      </c>
      <c r="O67" s="11">
        <f>IF(A67="","",IF(OR(I67=Assumptions!$F$7,I67=Assumptions!$F$8,I67=Assumptions!$F$9),"Closed",IF(OR(NOT(ISNUMBER(Assumptions!$B$4)),NOT(ISNUMBER(Assumptions!$B$5))),"Check assumptions",IF(NOT(ISNUMBER(J67)),"Set date",IF(J67&lt;Assumptions!$B$4,"Overdue",IF(J67&lt;=Assumptions!$B$4+Assumptions!$B$5,"Due soon","On track"))))))</f>
        <v/>
      </c>
      <c r="R67">
        <f>""</f>
        <v/>
      </c>
      <c r="S67">
        <f>""</f>
        <v/>
      </c>
      <c r="T67">
        <f>""</f>
        <v/>
      </c>
      <c r="U67">
        <f>IF(Partners!A67="","",Partners!A67)</f>
        <v/>
      </c>
    </row>
    <row r="68">
      <c r="A68" s="23" t="n"/>
      <c r="B68" s="36" t="n"/>
      <c r="C68" s="23" t="n"/>
      <c r="D68" s="23" t="n"/>
      <c r="E68" s="12">
        <f>IF(D68="","",IFERROR(VLOOKUP(D68,Partners!$A$5:$B$104,2,FALSE),"Check partner ID"))</f>
        <v/>
      </c>
      <c r="F68" s="23" t="n"/>
      <c r="G68" s="23" t="n"/>
      <c r="H68" s="23" t="n"/>
      <c r="I68" s="23" t="n"/>
      <c r="J68" s="36" t="n"/>
      <c r="K68" s="36" t="n"/>
      <c r="L68" s="25" t="n"/>
      <c r="M68" s="23" t="n"/>
      <c r="N68" s="15">
        <f>IF(A68="","",IF(OR(NOT(ISNUMBER(B68)),NOT(ISNUMBER(Assumptions!$B$4))),"",MAX(0,IF(AND(K68&lt;&gt;"",ISNUMBER(K68)),K68,Assumptions!$B$4)-B68)))</f>
        <v/>
      </c>
      <c r="O68" s="16">
        <f>IF(A68="","",IF(OR(I68=Assumptions!$F$7,I68=Assumptions!$F$8,I68=Assumptions!$F$9),"Closed",IF(OR(NOT(ISNUMBER(Assumptions!$B$4)),NOT(ISNUMBER(Assumptions!$B$5))),"Check assumptions",IF(NOT(ISNUMBER(J68)),"Set date",IF(J68&lt;Assumptions!$B$4,"Overdue",IF(J68&lt;=Assumptions!$B$4+Assumptions!$B$5,"Due soon","On track"))))))</f>
        <v/>
      </c>
      <c r="R68">
        <f>""</f>
        <v/>
      </c>
      <c r="S68">
        <f>""</f>
        <v/>
      </c>
      <c r="T68">
        <f>""</f>
        <v/>
      </c>
      <c r="U68">
        <f>IF(Partners!A68="","",Partners!A68)</f>
        <v/>
      </c>
    </row>
    <row r="69">
      <c r="A69" s="23" t="n"/>
      <c r="B69" s="36" t="n"/>
      <c r="C69" s="23" t="n"/>
      <c r="D69" s="23" t="n"/>
      <c r="E69" s="7">
        <f>IF(D69="","",IFERROR(VLOOKUP(D69,Partners!$A$5:$B$104,2,FALSE),"Check partner ID"))</f>
        <v/>
      </c>
      <c r="F69" s="23" t="n"/>
      <c r="G69" s="23" t="n"/>
      <c r="H69" s="23" t="n"/>
      <c r="I69" s="23" t="n"/>
      <c r="J69" s="36" t="n"/>
      <c r="K69" s="36" t="n"/>
      <c r="L69" s="25" t="n"/>
      <c r="M69" s="23" t="n"/>
      <c r="N69" s="10">
        <f>IF(A69="","",IF(OR(NOT(ISNUMBER(B69)),NOT(ISNUMBER(Assumptions!$B$4))),"",MAX(0,IF(AND(K69&lt;&gt;"",ISNUMBER(K69)),K69,Assumptions!$B$4)-B69)))</f>
        <v/>
      </c>
      <c r="O69" s="11">
        <f>IF(A69="","",IF(OR(I69=Assumptions!$F$7,I69=Assumptions!$F$8,I69=Assumptions!$F$9),"Closed",IF(OR(NOT(ISNUMBER(Assumptions!$B$4)),NOT(ISNUMBER(Assumptions!$B$5))),"Check assumptions",IF(NOT(ISNUMBER(J69)),"Set date",IF(J69&lt;Assumptions!$B$4,"Overdue",IF(J69&lt;=Assumptions!$B$4+Assumptions!$B$5,"Due soon","On track"))))))</f>
        <v/>
      </c>
      <c r="R69">
        <f>""</f>
        <v/>
      </c>
      <c r="S69">
        <f>""</f>
        <v/>
      </c>
      <c r="T69">
        <f>""</f>
        <v/>
      </c>
      <c r="U69">
        <f>IF(Partners!A69="","",Partners!A69)</f>
        <v/>
      </c>
    </row>
    <row r="70">
      <c r="A70" s="23" t="n"/>
      <c r="B70" s="36" t="n"/>
      <c r="C70" s="23" t="n"/>
      <c r="D70" s="23" t="n"/>
      <c r="E70" s="12">
        <f>IF(D70="","",IFERROR(VLOOKUP(D70,Partners!$A$5:$B$104,2,FALSE),"Check partner ID"))</f>
        <v/>
      </c>
      <c r="F70" s="23" t="n"/>
      <c r="G70" s="23" t="n"/>
      <c r="H70" s="23" t="n"/>
      <c r="I70" s="23" t="n"/>
      <c r="J70" s="36" t="n"/>
      <c r="K70" s="36" t="n"/>
      <c r="L70" s="25" t="n"/>
      <c r="M70" s="23" t="n"/>
      <c r="N70" s="15">
        <f>IF(A70="","",IF(OR(NOT(ISNUMBER(B70)),NOT(ISNUMBER(Assumptions!$B$4))),"",MAX(0,IF(AND(K70&lt;&gt;"",ISNUMBER(K70)),K70,Assumptions!$B$4)-B70)))</f>
        <v/>
      </c>
      <c r="O70" s="16">
        <f>IF(A70="","",IF(OR(I70=Assumptions!$F$7,I70=Assumptions!$F$8,I70=Assumptions!$F$9),"Closed",IF(OR(NOT(ISNUMBER(Assumptions!$B$4)),NOT(ISNUMBER(Assumptions!$B$5))),"Check assumptions",IF(NOT(ISNUMBER(J70)),"Set date",IF(J70&lt;Assumptions!$B$4,"Overdue",IF(J70&lt;=Assumptions!$B$4+Assumptions!$B$5,"Due soon","On track"))))))</f>
        <v/>
      </c>
      <c r="R70">
        <f>""</f>
        <v/>
      </c>
      <c r="S70">
        <f>""</f>
        <v/>
      </c>
      <c r="T70">
        <f>""</f>
        <v/>
      </c>
      <c r="U70">
        <f>IF(Partners!A70="","",Partners!A70)</f>
        <v/>
      </c>
    </row>
    <row r="71">
      <c r="A71" s="23" t="n"/>
      <c r="B71" s="36" t="n"/>
      <c r="C71" s="23" t="n"/>
      <c r="D71" s="23" t="n"/>
      <c r="E71" s="7">
        <f>IF(D71="","",IFERROR(VLOOKUP(D71,Partners!$A$5:$B$104,2,FALSE),"Check partner ID"))</f>
        <v/>
      </c>
      <c r="F71" s="23" t="n"/>
      <c r="G71" s="23" t="n"/>
      <c r="H71" s="23" t="n"/>
      <c r="I71" s="23" t="n"/>
      <c r="J71" s="36" t="n"/>
      <c r="K71" s="36" t="n"/>
      <c r="L71" s="25" t="n"/>
      <c r="M71" s="23" t="n"/>
      <c r="N71" s="10">
        <f>IF(A71="","",IF(OR(NOT(ISNUMBER(B71)),NOT(ISNUMBER(Assumptions!$B$4))),"",MAX(0,IF(AND(K71&lt;&gt;"",ISNUMBER(K71)),K71,Assumptions!$B$4)-B71)))</f>
        <v/>
      </c>
      <c r="O71" s="11">
        <f>IF(A71="","",IF(OR(I71=Assumptions!$F$7,I71=Assumptions!$F$8,I71=Assumptions!$F$9),"Closed",IF(OR(NOT(ISNUMBER(Assumptions!$B$4)),NOT(ISNUMBER(Assumptions!$B$5))),"Check assumptions",IF(NOT(ISNUMBER(J71)),"Set date",IF(J71&lt;Assumptions!$B$4,"Overdue",IF(J71&lt;=Assumptions!$B$4+Assumptions!$B$5,"Due soon","On track"))))))</f>
        <v/>
      </c>
      <c r="R71">
        <f>""</f>
        <v/>
      </c>
      <c r="S71">
        <f>""</f>
        <v/>
      </c>
      <c r="T71">
        <f>""</f>
        <v/>
      </c>
      <c r="U71">
        <f>IF(Partners!A71="","",Partners!A71)</f>
        <v/>
      </c>
    </row>
    <row r="72">
      <c r="A72" s="23" t="n"/>
      <c r="B72" s="36" t="n"/>
      <c r="C72" s="23" t="n"/>
      <c r="D72" s="23" t="n"/>
      <c r="E72" s="12">
        <f>IF(D72="","",IFERROR(VLOOKUP(D72,Partners!$A$5:$B$104,2,FALSE),"Check partner ID"))</f>
        <v/>
      </c>
      <c r="F72" s="23" t="n"/>
      <c r="G72" s="23" t="n"/>
      <c r="H72" s="23" t="n"/>
      <c r="I72" s="23" t="n"/>
      <c r="J72" s="36" t="n"/>
      <c r="K72" s="36" t="n"/>
      <c r="L72" s="25" t="n"/>
      <c r="M72" s="23" t="n"/>
      <c r="N72" s="15">
        <f>IF(A72="","",IF(OR(NOT(ISNUMBER(B72)),NOT(ISNUMBER(Assumptions!$B$4))),"",MAX(0,IF(AND(K72&lt;&gt;"",ISNUMBER(K72)),K72,Assumptions!$B$4)-B72)))</f>
        <v/>
      </c>
      <c r="O72" s="16">
        <f>IF(A72="","",IF(OR(I72=Assumptions!$F$7,I72=Assumptions!$F$8,I72=Assumptions!$F$9),"Closed",IF(OR(NOT(ISNUMBER(Assumptions!$B$4)),NOT(ISNUMBER(Assumptions!$B$5))),"Check assumptions",IF(NOT(ISNUMBER(J72)),"Set date",IF(J72&lt;Assumptions!$B$4,"Overdue",IF(J72&lt;=Assumptions!$B$4+Assumptions!$B$5,"Due soon","On track"))))))</f>
        <v/>
      </c>
      <c r="R72">
        <f>""</f>
        <v/>
      </c>
      <c r="S72">
        <f>""</f>
        <v/>
      </c>
      <c r="T72">
        <f>""</f>
        <v/>
      </c>
      <c r="U72">
        <f>IF(Partners!A72="","",Partners!A72)</f>
        <v/>
      </c>
    </row>
    <row r="73">
      <c r="A73" s="23" t="n"/>
      <c r="B73" s="36" t="n"/>
      <c r="C73" s="23" t="n"/>
      <c r="D73" s="23" t="n"/>
      <c r="E73" s="7">
        <f>IF(D73="","",IFERROR(VLOOKUP(D73,Partners!$A$5:$B$104,2,FALSE),"Check partner ID"))</f>
        <v/>
      </c>
      <c r="F73" s="23" t="n"/>
      <c r="G73" s="23" t="n"/>
      <c r="H73" s="23" t="n"/>
      <c r="I73" s="23" t="n"/>
      <c r="J73" s="36" t="n"/>
      <c r="K73" s="36" t="n"/>
      <c r="L73" s="25" t="n"/>
      <c r="M73" s="23" t="n"/>
      <c r="N73" s="10">
        <f>IF(A73="","",IF(OR(NOT(ISNUMBER(B73)),NOT(ISNUMBER(Assumptions!$B$4))),"",MAX(0,IF(AND(K73&lt;&gt;"",ISNUMBER(K73)),K73,Assumptions!$B$4)-B73)))</f>
        <v/>
      </c>
      <c r="O73" s="11">
        <f>IF(A73="","",IF(OR(I73=Assumptions!$F$7,I73=Assumptions!$F$8,I73=Assumptions!$F$9),"Closed",IF(OR(NOT(ISNUMBER(Assumptions!$B$4)),NOT(ISNUMBER(Assumptions!$B$5))),"Check assumptions",IF(NOT(ISNUMBER(J73)),"Set date",IF(J73&lt;Assumptions!$B$4,"Overdue",IF(J73&lt;=Assumptions!$B$4+Assumptions!$B$5,"Due soon","On track"))))))</f>
        <v/>
      </c>
      <c r="R73">
        <f>""</f>
        <v/>
      </c>
      <c r="S73">
        <f>""</f>
        <v/>
      </c>
      <c r="T73">
        <f>""</f>
        <v/>
      </c>
      <c r="U73">
        <f>IF(Partners!A73="","",Partners!A73)</f>
        <v/>
      </c>
    </row>
    <row r="74">
      <c r="A74" s="23" t="n"/>
      <c r="B74" s="36" t="n"/>
      <c r="C74" s="23" t="n"/>
      <c r="D74" s="23" t="n"/>
      <c r="E74" s="12">
        <f>IF(D74="","",IFERROR(VLOOKUP(D74,Partners!$A$5:$B$104,2,FALSE),"Check partner ID"))</f>
        <v/>
      </c>
      <c r="F74" s="23" t="n"/>
      <c r="G74" s="23" t="n"/>
      <c r="H74" s="23" t="n"/>
      <c r="I74" s="23" t="n"/>
      <c r="J74" s="36" t="n"/>
      <c r="K74" s="36" t="n"/>
      <c r="L74" s="25" t="n"/>
      <c r="M74" s="23" t="n"/>
      <c r="N74" s="15">
        <f>IF(A74="","",IF(OR(NOT(ISNUMBER(B74)),NOT(ISNUMBER(Assumptions!$B$4))),"",MAX(0,IF(AND(K74&lt;&gt;"",ISNUMBER(K74)),K74,Assumptions!$B$4)-B74)))</f>
        <v/>
      </c>
      <c r="O74" s="16">
        <f>IF(A74="","",IF(OR(I74=Assumptions!$F$7,I74=Assumptions!$F$8,I74=Assumptions!$F$9),"Closed",IF(OR(NOT(ISNUMBER(Assumptions!$B$4)),NOT(ISNUMBER(Assumptions!$B$5))),"Check assumptions",IF(NOT(ISNUMBER(J74)),"Set date",IF(J74&lt;Assumptions!$B$4,"Overdue",IF(J74&lt;=Assumptions!$B$4+Assumptions!$B$5,"Due soon","On track"))))))</f>
        <v/>
      </c>
      <c r="R74">
        <f>""</f>
        <v/>
      </c>
      <c r="S74">
        <f>""</f>
        <v/>
      </c>
      <c r="T74">
        <f>""</f>
        <v/>
      </c>
      <c r="U74">
        <f>IF(Partners!A74="","",Partners!A74)</f>
        <v/>
      </c>
    </row>
    <row r="75">
      <c r="A75" s="23" t="n"/>
      <c r="B75" s="36" t="n"/>
      <c r="C75" s="23" t="n"/>
      <c r="D75" s="23" t="n"/>
      <c r="E75" s="7">
        <f>IF(D75="","",IFERROR(VLOOKUP(D75,Partners!$A$5:$B$104,2,FALSE),"Check partner ID"))</f>
        <v/>
      </c>
      <c r="F75" s="23" t="n"/>
      <c r="G75" s="23" t="n"/>
      <c r="H75" s="23" t="n"/>
      <c r="I75" s="23" t="n"/>
      <c r="J75" s="36" t="n"/>
      <c r="K75" s="36" t="n"/>
      <c r="L75" s="25" t="n"/>
      <c r="M75" s="23" t="n"/>
      <c r="N75" s="10">
        <f>IF(A75="","",IF(OR(NOT(ISNUMBER(B75)),NOT(ISNUMBER(Assumptions!$B$4))),"",MAX(0,IF(AND(K75&lt;&gt;"",ISNUMBER(K75)),K75,Assumptions!$B$4)-B75)))</f>
        <v/>
      </c>
      <c r="O75" s="11">
        <f>IF(A75="","",IF(OR(I75=Assumptions!$F$7,I75=Assumptions!$F$8,I75=Assumptions!$F$9),"Closed",IF(OR(NOT(ISNUMBER(Assumptions!$B$4)),NOT(ISNUMBER(Assumptions!$B$5))),"Check assumptions",IF(NOT(ISNUMBER(J75)),"Set date",IF(J75&lt;Assumptions!$B$4,"Overdue",IF(J75&lt;=Assumptions!$B$4+Assumptions!$B$5,"Due soon","On track"))))))</f>
        <v/>
      </c>
      <c r="R75">
        <f>""</f>
        <v/>
      </c>
      <c r="S75">
        <f>""</f>
        <v/>
      </c>
      <c r="T75">
        <f>""</f>
        <v/>
      </c>
      <c r="U75">
        <f>IF(Partners!A75="","",Partners!A75)</f>
        <v/>
      </c>
    </row>
    <row r="76">
      <c r="A76" s="23" t="n"/>
      <c r="B76" s="36" t="n"/>
      <c r="C76" s="23" t="n"/>
      <c r="D76" s="23" t="n"/>
      <c r="E76" s="12">
        <f>IF(D76="","",IFERROR(VLOOKUP(D76,Partners!$A$5:$B$104,2,FALSE),"Check partner ID"))</f>
        <v/>
      </c>
      <c r="F76" s="23" t="n"/>
      <c r="G76" s="23" t="n"/>
      <c r="H76" s="23" t="n"/>
      <c r="I76" s="23" t="n"/>
      <c r="J76" s="36" t="n"/>
      <c r="K76" s="36" t="n"/>
      <c r="L76" s="25" t="n"/>
      <c r="M76" s="23" t="n"/>
      <c r="N76" s="15">
        <f>IF(A76="","",IF(OR(NOT(ISNUMBER(B76)),NOT(ISNUMBER(Assumptions!$B$4))),"",MAX(0,IF(AND(K76&lt;&gt;"",ISNUMBER(K76)),K76,Assumptions!$B$4)-B76)))</f>
        <v/>
      </c>
      <c r="O76" s="16">
        <f>IF(A76="","",IF(OR(I76=Assumptions!$F$7,I76=Assumptions!$F$8,I76=Assumptions!$F$9),"Closed",IF(OR(NOT(ISNUMBER(Assumptions!$B$4)),NOT(ISNUMBER(Assumptions!$B$5))),"Check assumptions",IF(NOT(ISNUMBER(J76)),"Set date",IF(J76&lt;Assumptions!$B$4,"Overdue",IF(J76&lt;=Assumptions!$B$4+Assumptions!$B$5,"Due soon","On track"))))))</f>
        <v/>
      </c>
      <c r="R76">
        <f>""</f>
        <v/>
      </c>
      <c r="S76">
        <f>""</f>
        <v/>
      </c>
      <c r="T76">
        <f>""</f>
        <v/>
      </c>
      <c r="U76">
        <f>IF(Partners!A76="","",Partners!A76)</f>
        <v/>
      </c>
    </row>
    <row r="77">
      <c r="A77" s="23" t="n"/>
      <c r="B77" s="36" t="n"/>
      <c r="C77" s="23" t="n"/>
      <c r="D77" s="23" t="n"/>
      <c r="E77" s="7">
        <f>IF(D77="","",IFERROR(VLOOKUP(D77,Partners!$A$5:$B$104,2,FALSE),"Check partner ID"))</f>
        <v/>
      </c>
      <c r="F77" s="23" t="n"/>
      <c r="G77" s="23" t="n"/>
      <c r="H77" s="23" t="n"/>
      <c r="I77" s="23" t="n"/>
      <c r="J77" s="36" t="n"/>
      <c r="K77" s="36" t="n"/>
      <c r="L77" s="25" t="n"/>
      <c r="M77" s="23" t="n"/>
      <c r="N77" s="10">
        <f>IF(A77="","",IF(OR(NOT(ISNUMBER(B77)),NOT(ISNUMBER(Assumptions!$B$4))),"",MAX(0,IF(AND(K77&lt;&gt;"",ISNUMBER(K77)),K77,Assumptions!$B$4)-B77)))</f>
        <v/>
      </c>
      <c r="O77" s="11">
        <f>IF(A77="","",IF(OR(I77=Assumptions!$F$7,I77=Assumptions!$F$8,I77=Assumptions!$F$9),"Closed",IF(OR(NOT(ISNUMBER(Assumptions!$B$4)),NOT(ISNUMBER(Assumptions!$B$5))),"Check assumptions",IF(NOT(ISNUMBER(J77)),"Set date",IF(J77&lt;Assumptions!$B$4,"Overdue",IF(J77&lt;=Assumptions!$B$4+Assumptions!$B$5,"Due soon","On track"))))))</f>
        <v/>
      </c>
      <c r="R77">
        <f>""</f>
        <v/>
      </c>
      <c r="S77">
        <f>""</f>
        <v/>
      </c>
      <c r="T77">
        <f>""</f>
        <v/>
      </c>
      <c r="U77">
        <f>IF(Partners!A77="","",Partners!A77)</f>
        <v/>
      </c>
    </row>
    <row r="78">
      <c r="A78" s="23" t="n"/>
      <c r="B78" s="36" t="n"/>
      <c r="C78" s="23" t="n"/>
      <c r="D78" s="23" t="n"/>
      <c r="E78" s="12">
        <f>IF(D78="","",IFERROR(VLOOKUP(D78,Partners!$A$5:$B$104,2,FALSE),"Check partner ID"))</f>
        <v/>
      </c>
      <c r="F78" s="23" t="n"/>
      <c r="G78" s="23" t="n"/>
      <c r="H78" s="23" t="n"/>
      <c r="I78" s="23" t="n"/>
      <c r="J78" s="36" t="n"/>
      <c r="K78" s="36" t="n"/>
      <c r="L78" s="25" t="n"/>
      <c r="M78" s="23" t="n"/>
      <c r="N78" s="15">
        <f>IF(A78="","",IF(OR(NOT(ISNUMBER(B78)),NOT(ISNUMBER(Assumptions!$B$4))),"",MAX(0,IF(AND(K78&lt;&gt;"",ISNUMBER(K78)),K78,Assumptions!$B$4)-B78)))</f>
        <v/>
      </c>
      <c r="O78" s="16">
        <f>IF(A78="","",IF(OR(I78=Assumptions!$F$7,I78=Assumptions!$F$8,I78=Assumptions!$F$9),"Closed",IF(OR(NOT(ISNUMBER(Assumptions!$B$4)),NOT(ISNUMBER(Assumptions!$B$5))),"Check assumptions",IF(NOT(ISNUMBER(J78)),"Set date",IF(J78&lt;Assumptions!$B$4,"Overdue",IF(J78&lt;=Assumptions!$B$4+Assumptions!$B$5,"Due soon","On track"))))))</f>
        <v/>
      </c>
      <c r="R78">
        <f>""</f>
        <v/>
      </c>
      <c r="S78">
        <f>""</f>
        <v/>
      </c>
      <c r="T78">
        <f>""</f>
        <v/>
      </c>
      <c r="U78">
        <f>IF(Partners!A78="","",Partners!A78)</f>
        <v/>
      </c>
    </row>
    <row r="79">
      <c r="A79" s="23" t="n"/>
      <c r="B79" s="36" t="n"/>
      <c r="C79" s="23" t="n"/>
      <c r="D79" s="23" t="n"/>
      <c r="E79" s="7">
        <f>IF(D79="","",IFERROR(VLOOKUP(D79,Partners!$A$5:$B$104,2,FALSE),"Check partner ID"))</f>
        <v/>
      </c>
      <c r="F79" s="23" t="n"/>
      <c r="G79" s="23" t="n"/>
      <c r="H79" s="23" t="n"/>
      <c r="I79" s="23" t="n"/>
      <c r="J79" s="36" t="n"/>
      <c r="K79" s="36" t="n"/>
      <c r="L79" s="25" t="n"/>
      <c r="M79" s="23" t="n"/>
      <c r="N79" s="10">
        <f>IF(A79="","",IF(OR(NOT(ISNUMBER(B79)),NOT(ISNUMBER(Assumptions!$B$4))),"",MAX(0,IF(AND(K79&lt;&gt;"",ISNUMBER(K79)),K79,Assumptions!$B$4)-B79)))</f>
        <v/>
      </c>
      <c r="O79" s="11">
        <f>IF(A79="","",IF(OR(I79=Assumptions!$F$7,I79=Assumptions!$F$8,I79=Assumptions!$F$9),"Closed",IF(OR(NOT(ISNUMBER(Assumptions!$B$4)),NOT(ISNUMBER(Assumptions!$B$5))),"Check assumptions",IF(NOT(ISNUMBER(J79)),"Set date",IF(J79&lt;Assumptions!$B$4,"Overdue",IF(J79&lt;=Assumptions!$B$4+Assumptions!$B$5,"Due soon","On track"))))))</f>
        <v/>
      </c>
      <c r="R79">
        <f>""</f>
        <v/>
      </c>
      <c r="S79">
        <f>""</f>
        <v/>
      </c>
      <c r="T79">
        <f>""</f>
        <v/>
      </c>
      <c r="U79">
        <f>IF(Partners!A79="","",Partners!A79)</f>
        <v/>
      </c>
    </row>
    <row r="80">
      <c r="A80" s="23" t="n"/>
      <c r="B80" s="36" t="n"/>
      <c r="C80" s="23" t="n"/>
      <c r="D80" s="23" t="n"/>
      <c r="E80" s="12">
        <f>IF(D80="","",IFERROR(VLOOKUP(D80,Partners!$A$5:$B$104,2,FALSE),"Check partner ID"))</f>
        <v/>
      </c>
      <c r="F80" s="23" t="n"/>
      <c r="G80" s="23" t="n"/>
      <c r="H80" s="23" t="n"/>
      <c r="I80" s="23" t="n"/>
      <c r="J80" s="36" t="n"/>
      <c r="K80" s="36" t="n"/>
      <c r="L80" s="25" t="n"/>
      <c r="M80" s="23" t="n"/>
      <c r="N80" s="15">
        <f>IF(A80="","",IF(OR(NOT(ISNUMBER(B80)),NOT(ISNUMBER(Assumptions!$B$4))),"",MAX(0,IF(AND(K80&lt;&gt;"",ISNUMBER(K80)),K80,Assumptions!$B$4)-B80)))</f>
        <v/>
      </c>
      <c r="O80" s="16">
        <f>IF(A80="","",IF(OR(I80=Assumptions!$F$7,I80=Assumptions!$F$8,I80=Assumptions!$F$9),"Closed",IF(OR(NOT(ISNUMBER(Assumptions!$B$4)),NOT(ISNUMBER(Assumptions!$B$5))),"Check assumptions",IF(NOT(ISNUMBER(J80)),"Set date",IF(J80&lt;Assumptions!$B$4,"Overdue",IF(J80&lt;=Assumptions!$B$4+Assumptions!$B$5,"Due soon","On track"))))))</f>
        <v/>
      </c>
      <c r="R80">
        <f>""</f>
        <v/>
      </c>
      <c r="S80">
        <f>""</f>
        <v/>
      </c>
      <c r="T80">
        <f>""</f>
        <v/>
      </c>
      <c r="U80">
        <f>IF(Partners!A80="","",Partners!A80)</f>
        <v/>
      </c>
    </row>
    <row r="81">
      <c r="A81" s="23" t="n"/>
      <c r="B81" s="36" t="n"/>
      <c r="C81" s="23" t="n"/>
      <c r="D81" s="23" t="n"/>
      <c r="E81" s="7">
        <f>IF(D81="","",IFERROR(VLOOKUP(D81,Partners!$A$5:$B$104,2,FALSE),"Check partner ID"))</f>
        <v/>
      </c>
      <c r="F81" s="23" t="n"/>
      <c r="G81" s="23" t="n"/>
      <c r="H81" s="23" t="n"/>
      <c r="I81" s="23" t="n"/>
      <c r="J81" s="36" t="n"/>
      <c r="K81" s="36" t="n"/>
      <c r="L81" s="25" t="n"/>
      <c r="M81" s="23" t="n"/>
      <c r="N81" s="10">
        <f>IF(A81="","",IF(OR(NOT(ISNUMBER(B81)),NOT(ISNUMBER(Assumptions!$B$4))),"",MAX(0,IF(AND(K81&lt;&gt;"",ISNUMBER(K81)),K81,Assumptions!$B$4)-B81)))</f>
        <v/>
      </c>
      <c r="O81" s="11">
        <f>IF(A81="","",IF(OR(I81=Assumptions!$F$7,I81=Assumptions!$F$8,I81=Assumptions!$F$9),"Closed",IF(OR(NOT(ISNUMBER(Assumptions!$B$4)),NOT(ISNUMBER(Assumptions!$B$5))),"Check assumptions",IF(NOT(ISNUMBER(J81)),"Set date",IF(J81&lt;Assumptions!$B$4,"Overdue",IF(J81&lt;=Assumptions!$B$4+Assumptions!$B$5,"Due soon","On track"))))))</f>
        <v/>
      </c>
      <c r="R81">
        <f>""</f>
        <v/>
      </c>
      <c r="S81">
        <f>""</f>
        <v/>
      </c>
      <c r="T81">
        <f>""</f>
        <v/>
      </c>
      <c r="U81">
        <f>IF(Partners!A81="","",Partners!A81)</f>
        <v/>
      </c>
    </row>
    <row r="82">
      <c r="A82" s="23" t="n"/>
      <c r="B82" s="36" t="n"/>
      <c r="C82" s="23" t="n"/>
      <c r="D82" s="23" t="n"/>
      <c r="E82" s="12">
        <f>IF(D82="","",IFERROR(VLOOKUP(D82,Partners!$A$5:$B$104,2,FALSE),"Check partner ID"))</f>
        <v/>
      </c>
      <c r="F82" s="23" t="n"/>
      <c r="G82" s="23" t="n"/>
      <c r="H82" s="23" t="n"/>
      <c r="I82" s="23" t="n"/>
      <c r="J82" s="36" t="n"/>
      <c r="K82" s="36" t="n"/>
      <c r="L82" s="25" t="n"/>
      <c r="M82" s="23" t="n"/>
      <c r="N82" s="15">
        <f>IF(A82="","",IF(OR(NOT(ISNUMBER(B82)),NOT(ISNUMBER(Assumptions!$B$4))),"",MAX(0,IF(AND(K82&lt;&gt;"",ISNUMBER(K82)),K82,Assumptions!$B$4)-B82)))</f>
        <v/>
      </c>
      <c r="O82" s="16">
        <f>IF(A82="","",IF(OR(I82=Assumptions!$F$7,I82=Assumptions!$F$8,I82=Assumptions!$F$9),"Closed",IF(OR(NOT(ISNUMBER(Assumptions!$B$4)),NOT(ISNUMBER(Assumptions!$B$5))),"Check assumptions",IF(NOT(ISNUMBER(J82)),"Set date",IF(J82&lt;Assumptions!$B$4,"Overdue",IF(J82&lt;=Assumptions!$B$4+Assumptions!$B$5,"Due soon","On track"))))))</f>
        <v/>
      </c>
      <c r="R82">
        <f>""</f>
        <v/>
      </c>
      <c r="S82">
        <f>""</f>
        <v/>
      </c>
      <c r="T82">
        <f>""</f>
        <v/>
      </c>
      <c r="U82">
        <f>IF(Partners!A82="","",Partners!A82)</f>
        <v/>
      </c>
    </row>
    <row r="83">
      <c r="A83" s="23" t="n"/>
      <c r="B83" s="36" t="n"/>
      <c r="C83" s="23" t="n"/>
      <c r="D83" s="23" t="n"/>
      <c r="E83" s="7">
        <f>IF(D83="","",IFERROR(VLOOKUP(D83,Partners!$A$5:$B$104,2,FALSE),"Check partner ID"))</f>
        <v/>
      </c>
      <c r="F83" s="23" t="n"/>
      <c r="G83" s="23" t="n"/>
      <c r="H83" s="23" t="n"/>
      <c r="I83" s="23" t="n"/>
      <c r="J83" s="36" t="n"/>
      <c r="K83" s="36" t="n"/>
      <c r="L83" s="25" t="n"/>
      <c r="M83" s="23" t="n"/>
      <c r="N83" s="10">
        <f>IF(A83="","",IF(OR(NOT(ISNUMBER(B83)),NOT(ISNUMBER(Assumptions!$B$4))),"",MAX(0,IF(AND(K83&lt;&gt;"",ISNUMBER(K83)),K83,Assumptions!$B$4)-B83)))</f>
        <v/>
      </c>
      <c r="O83" s="11">
        <f>IF(A83="","",IF(OR(I83=Assumptions!$F$7,I83=Assumptions!$F$8,I83=Assumptions!$F$9),"Closed",IF(OR(NOT(ISNUMBER(Assumptions!$B$4)),NOT(ISNUMBER(Assumptions!$B$5))),"Check assumptions",IF(NOT(ISNUMBER(J83)),"Set date",IF(J83&lt;Assumptions!$B$4,"Overdue",IF(J83&lt;=Assumptions!$B$4+Assumptions!$B$5,"Due soon","On track"))))))</f>
        <v/>
      </c>
      <c r="R83">
        <f>""</f>
        <v/>
      </c>
      <c r="S83">
        <f>""</f>
        <v/>
      </c>
      <c r="T83">
        <f>""</f>
        <v/>
      </c>
      <c r="U83">
        <f>IF(Partners!A83="","",Partners!A83)</f>
        <v/>
      </c>
    </row>
    <row r="84">
      <c r="A84" s="23" t="n"/>
      <c r="B84" s="36" t="n"/>
      <c r="C84" s="23" t="n"/>
      <c r="D84" s="23" t="n"/>
      <c r="E84" s="12">
        <f>IF(D84="","",IFERROR(VLOOKUP(D84,Partners!$A$5:$B$104,2,FALSE),"Check partner ID"))</f>
        <v/>
      </c>
      <c r="F84" s="23" t="n"/>
      <c r="G84" s="23" t="n"/>
      <c r="H84" s="23" t="n"/>
      <c r="I84" s="23" t="n"/>
      <c r="J84" s="36" t="n"/>
      <c r="K84" s="36" t="n"/>
      <c r="L84" s="25" t="n"/>
      <c r="M84" s="23" t="n"/>
      <c r="N84" s="15">
        <f>IF(A84="","",IF(OR(NOT(ISNUMBER(B84)),NOT(ISNUMBER(Assumptions!$B$4))),"",MAX(0,IF(AND(K84&lt;&gt;"",ISNUMBER(K84)),K84,Assumptions!$B$4)-B84)))</f>
        <v/>
      </c>
      <c r="O84" s="16">
        <f>IF(A84="","",IF(OR(I84=Assumptions!$F$7,I84=Assumptions!$F$8,I84=Assumptions!$F$9),"Closed",IF(OR(NOT(ISNUMBER(Assumptions!$B$4)),NOT(ISNUMBER(Assumptions!$B$5))),"Check assumptions",IF(NOT(ISNUMBER(J84)),"Set date",IF(J84&lt;Assumptions!$B$4,"Overdue",IF(J84&lt;=Assumptions!$B$4+Assumptions!$B$5,"Due soon","On track"))))))</f>
        <v/>
      </c>
      <c r="R84">
        <f>""</f>
        <v/>
      </c>
      <c r="S84">
        <f>""</f>
        <v/>
      </c>
      <c r="T84">
        <f>""</f>
        <v/>
      </c>
      <c r="U84">
        <f>IF(Partners!A84="","",Partners!A84)</f>
        <v/>
      </c>
    </row>
    <row r="85">
      <c r="A85" s="23" t="n"/>
      <c r="B85" s="36" t="n"/>
      <c r="C85" s="23" t="n"/>
      <c r="D85" s="23" t="n"/>
      <c r="E85" s="7">
        <f>IF(D85="","",IFERROR(VLOOKUP(D85,Partners!$A$5:$B$104,2,FALSE),"Check partner ID"))</f>
        <v/>
      </c>
      <c r="F85" s="23" t="n"/>
      <c r="G85" s="23" t="n"/>
      <c r="H85" s="23" t="n"/>
      <c r="I85" s="23" t="n"/>
      <c r="J85" s="36" t="n"/>
      <c r="K85" s="36" t="n"/>
      <c r="L85" s="25" t="n"/>
      <c r="M85" s="23" t="n"/>
      <c r="N85" s="10">
        <f>IF(A85="","",IF(OR(NOT(ISNUMBER(B85)),NOT(ISNUMBER(Assumptions!$B$4))),"",MAX(0,IF(AND(K85&lt;&gt;"",ISNUMBER(K85)),K85,Assumptions!$B$4)-B85)))</f>
        <v/>
      </c>
      <c r="O85" s="11">
        <f>IF(A85="","",IF(OR(I85=Assumptions!$F$7,I85=Assumptions!$F$8,I85=Assumptions!$F$9),"Closed",IF(OR(NOT(ISNUMBER(Assumptions!$B$4)),NOT(ISNUMBER(Assumptions!$B$5))),"Check assumptions",IF(NOT(ISNUMBER(J85)),"Set date",IF(J85&lt;Assumptions!$B$4,"Overdue",IF(J85&lt;=Assumptions!$B$4+Assumptions!$B$5,"Due soon","On track"))))))</f>
        <v/>
      </c>
      <c r="R85">
        <f>""</f>
        <v/>
      </c>
      <c r="S85">
        <f>""</f>
        <v/>
      </c>
      <c r="T85">
        <f>""</f>
        <v/>
      </c>
      <c r="U85">
        <f>IF(Partners!A85="","",Partners!A85)</f>
        <v/>
      </c>
    </row>
    <row r="86">
      <c r="A86" s="23" t="n"/>
      <c r="B86" s="36" t="n"/>
      <c r="C86" s="23" t="n"/>
      <c r="D86" s="23" t="n"/>
      <c r="E86" s="12">
        <f>IF(D86="","",IFERROR(VLOOKUP(D86,Partners!$A$5:$B$104,2,FALSE),"Check partner ID"))</f>
        <v/>
      </c>
      <c r="F86" s="23" t="n"/>
      <c r="G86" s="23" t="n"/>
      <c r="H86" s="23" t="n"/>
      <c r="I86" s="23" t="n"/>
      <c r="J86" s="36" t="n"/>
      <c r="K86" s="36" t="n"/>
      <c r="L86" s="25" t="n"/>
      <c r="M86" s="23" t="n"/>
      <c r="N86" s="15">
        <f>IF(A86="","",IF(OR(NOT(ISNUMBER(B86)),NOT(ISNUMBER(Assumptions!$B$4))),"",MAX(0,IF(AND(K86&lt;&gt;"",ISNUMBER(K86)),K86,Assumptions!$B$4)-B86)))</f>
        <v/>
      </c>
      <c r="O86" s="16">
        <f>IF(A86="","",IF(OR(I86=Assumptions!$F$7,I86=Assumptions!$F$8,I86=Assumptions!$F$9),"Closed",IF(OR(NOT(ISNUMBER(Assumptions!$B$4)),NOT(ISNUMBER(Assumptions!$B$5))),"Check assumptions",IF(NOT(ISNUMBER(J86)),"Set date",IF(J86&lt;Assumptions!$B$4,"Overdue",IF(J86&lt;=Assumptions!$B$4+Assumptions!$B$5,"Due soon","On track"))))))</f>
        <v/>
      </c>
      <c r="R86">
        <f>""</f>
        <v/>
      </c>
      <c r="S86">
        <f>""</f>
        <v/>
      </c>
      <c r="T86">
        <f>""</f>
        <v/>
      </c>
      <c r="U86">
        <f>IF(Partners!A86="","",Partners!A86)</f>
        <v/>
      </c>
    </row>
    <row r="87">
      <c r="A87" s="23" t="n"/>
      <c r="B87" s="36" t="n"/>
      <c r="C87" s="23" t="n"/>
      <c r="D87" s="23" t="n"/>
      <c r="E87" s="7">
        <f>IF(D87="","",IFERROR(VLOOKUP(D87,Partners!$A$5:$B$104,2,FALSE),"Check partner ID"))</f>
        <v/>
      </c>
      <c r="F87" s="23" t="n"/>
      <c r="G87" s="23" t="n"/>
      <c r="H87" s="23" t="n"/>
      <c r="I87" s="23" t="n"/>
      <c r="J87" s="36" t="n"/>
      <c r="K87" s="36" t="n"/>
      <c r="L87" s="25" t="n"/>
      <c r="M87" s="23" t="n"/>
      <c r="N87" s="10">
        <f>IF(A87="","",IF(OR(NOT(ISNUMBER(B87)),NOT(ISNUMBER(Assumptions!$B$4))),"",MAX(0,IF(AND(K87&lt;&gt;"",ISNUMBER(K87)),K87,Assumptions!$B$4)-B87)))</f>
        <v/>
      </c>
      <c r="O87" s="11">
        <f>IF(A87="","",IF(OR(I87=Assumptions!$F$7,I87=Assumptions!$F$8,I87=Assumptions!$F$9),"Closed",IF(OR(NOT(ISNUMBER(Assumptions!$B$4)),NOT(ISNUMBER(Assumptions!$B$5))),"Check assumptions",IF(NOT(ISNUMBER(J87)),"Set date",IF(J87&lt;Assumptions!$B$4,"Overdue",IF(J87&lt;=Assumptions!$B$4+Assumptions!$B$5,"Due soon","On track"))))))</f>
        <v/>
      </c>
      <c r="R87">
        <f>""</f>
        <v/>
      </c>
      <c r="S87">
        <f>""</f>
        <v/>
      </c>
      <c r="T87">
        <f>""</f>
        <v/>
      </c>
      <c r="U87">
        <f>IF(Partners!A87="","",Partners!A87)</f>
        <v/>
      </c>
    </row>
    <row r="88">
      <c r="A88" s="23" t="n"/>
      <c r="B88" s="36" t="n"/>
      <c r="C88" s="23" t="n"/>
      <c r="D88" s="23" t="n"/>
      <c r="E88" s="12">
        <f>IF(D88="","",IFERROR(VLOOKUP(D88,Partners!$A$5:$B$104,2,FALSE),"Check partner ID"))</f>
        <v/>
      </c>
      <c r="F88" s="23" t="n"/>
      <c r="G88" s="23" t="n"/>
      <c r="H88" s="23" t="n"/>
      <c r="I88" s="23" t="n"/>
      <c r="J88" s="36" t="n"/>
      <c r="K88" s="36" t="n"/>
      <c r="L88" s="25" t="n"/>
      <c r="M88" s="23" t="n"/>
      <c r="N88" s="15">
        <f>IF(A88="","",IF(OR(NOT(ISNUMBER(B88)),NOT(ISNUMBER(Assumptions!$B$4))),"",MAX(0,IF(AND(K88&lt;&gt;"",ISNUMBER(K88)),K88,Assumptions!$B$4)-B88)))</f>
        <v/>
      </c>
      <c r="O88" s="16">
        <f>IF(A88="","",IF(OR(I88=Assumptions!$F$7,I88=Assumptions!$F$8,I88=Assumptions!$F$9),"Closed",IF(OR(NOT(ISNUMBER(Assumptions!$B$4)),NOT(ISNUMBER(Assumptions!$B$5))),"Check assumptions",IF(NOT(ISNUMBER(J88)),"Set date",IF(J88&lt;Assumptions!$B$4,"Overdue",IF(J88&lt;=Assumptions!$B$4+Assumptions!$B$5,"Due soon","On track"))))))</f>
        <v/>
      </c>
      <c r="R88">
        <f>""</f>
        <v/>
      </c>
      <c r="S88">
        <f>""</f>
        <v/>
      </c>
      <c r="T88">
        <f>""</f>
        <v/>
      </c>
      <c r="U88">
        <f>IF(Partners!A88="","",Partners!A88)</f>
        <v/>
      </c>
    </row>
    <row r="89">
      <c r="A89" s="23" t="n"/>
      <c r="B89" s="36" t="n"/>
      <c r="C89" s="23" t="n"/>
      <c r="D89" s="23" t="n"/>
      <c r="E89" s="7">
        <f>IF(D89="","",IFERROR(VLOOKUP(D89,Partners!$A$5:$B$104,2,FALSE),"Check partner ID"))</f>
        <v/>
      </c>
      <c r="F89" s="23" t="n"/>
      <c r="G89" s="23" t="n"/>
      <c r="H89" s="23" t="n"/>
      <c r="I89" s="23" t="n"/>
      <c r="J89" s="36" t="n"/>
      <c r="K89" s="36" t="n"/>
      <c r="L89" s="25" t="n"/>
      <c r="M89" s="23" t="n"/>
      <c r="N89" s="10">
        <f>IF(A89="","",IF(OR(NOT(ISNUMBER(B89)),NOT(ISNUMBER(Assumptions!$B$4))),"",MAX(0,IF(AND(K89&lt;&gt;"",ISNUMBER(K89)),K89,Assumptions!$B$4)-B89)))</f>
        <v/>
      </c>
      <c r="O89" s="11">
        <f>IF(A89="","",IF(OR(I89=Assumptions!$F$7,I89=Assumptions!$F$8,I89=Assumptions!$F$9),"Closed",IF(OR(NOT(ISNUMBER(Assumptions!$B$4)),NOT(ISNUMBER(Assumptions!$B$5))),"Check assumptions",IF(NOT(ISNUMBER(J89)),"Set date",IF(J89&lt;Assumptions!$B$4,"Overdue",IF(J89&lt;=Assumptions!$B$4+Assumptions!$B$5,"Due soon","On track"))))))</f>
        <v/>
      </c>
      <c r="R89">
        <f>""</f>
        <v/>
      </c>
      <c r="S89">
        <f>""</f>
        <v/>
      </c>
      <c r="T89">
        <f>""</f>
        <v/>
      </c>
      <c r="U89">
        <f>IF(Partners!A89="","",Partners!A89)</f>
        <v/>
      </c>
    </row>
    <row r="90">
      <c r="A90" s="23" t="n"/>
      <c r="B90" s="36" t="n"/>
      <c r="C90" s="23" t="n"/>
      <c r="D90" s="23" t="n"/>
      <c r="E90" s="12">
        <f>IF(D90="","",IFERROR(VLOOKUP(D90,Partners!$A$5:$B$104,2,FALSE),"Check partner ID"))</f>
        <v/>
      </c>
      <c r="F90" s="23" t="n"/>
      <c r="G90" s="23" t="n"/>
      <c r="H90" s="23" t="n"/>
      <c r="I90" s="23" t="n"/>
      <c r="J90" s="36" t="n"/>
      <c r="K90" s="36" t="n"/>
      <c r="L90" s="25" t="n"/>
      <c r="M90" s="23" t="n"/>
      <c r="N90" s="15">
        <f>IF(A90="","",IF(OR(NOT(ISNUMBER(B90)),NOT(ISNUMBER(Assumptions!$B$4))),"",MAX(0,IF(AND(K90&lt;&gt;"",ISNUMBER(K90)),K90,Assumptions!$B$4)-B90)))</f>
        <v/>
      </c>
      <c r="O90" s="16">
        <f>IF(A90="","",IF(OR(I90=Assumptions!$F$7,I90=Assumptions!$F$8,I90=Assumptions!$F$9),"Closed",IF(OR(NOT(ISNUMBER(Assumptions!$B$4)),NOT(ISNUMBER(Assumptions!$B$5))),"Check assumptions",IF(NOT(ISNUMBER(J90)),"Set date",IF(J90&lt;Assumptions!$B$4,"Overdue",IF(J90&lt;=Assumptions!$B$4+Assumptions!$B$5,"Due soon","On track"))))))</f>
        <v/>
      </c>
      <c r="R90">
        <f>""</f>
        <v/>
      </c>
      <c r="S90">
        <f>""</f>
        <v/>
      </c>
      <c r="T90">
        <f>""</f>
        <v/>
      </c>
      <c r="U90">
        <f>IF(Partners!A90="","",Partners!A90)</f>
        <v/>
      </c>
    </row>
    <row r="91">
      <c r="A91" s="23" t="n"/>
      <c r="B91" s="36" t="n"/>
      <c r="C91" s="23" t="n"/>
      <c r="D91" s="23" t="n"/>
      <c r="E91" s="7">
        <f>IF(D91="","",IFERROR(VLOOKUP(D91,Partners!$A$5:$B$104,2,FALSE),"Check partner ID"))</f>
        <v/>
      </c>
      <c r="F91" s="23" t="n"/>
      <c r="G91" s="23" t="n"/>
      <c r="H91" s="23" t="n"/>
      <c r="I91" s="23" t="n"/>
      <c r="J91" s="36" t="n"/>
      <c r="K91" s="36" t="n"/>
      <c r="L91" s="25" t="n"/>
      <c r="M91" s="23" t="n"/>
      <c r="N91" s="10">
        <f>IF(A91="","",IF(OR(NOT(ISNUMBER(B91)),NOT(ISNUMBER(Assumptions!$B$4))),"",MAX(0,IF(AND(K91&lt;&gt;"",ISNUMBER(K91)),K91,Assumptions!$B$4)-B91)))</f>
        <v/>
      </c>
      <c r="O91" s="11">
        <f>IF(A91="","",IF(OR(I91=Assumptions!$F$7,I91=Assumptions!$F$8,I91=Assumptions!$F$9),"Closed",IF(OR(NOT(ISNUMBER(Assumptions!$B$4)),NOT(ISNUMBER(Assumptions!$B$5))),"Check assumptions",IF(NOT(ISNUMBER(J91)),"Set date",IF(J91&lt;Assumptions!$B$4,"Overdue",IF(J91&lt;=Assumptions!$B$4+Assumptions!$B$5,"Due soon","On track"))))))</f>
        <v/>
      </c>
      <c r="R91">
        <f>""</f>
        <v/>
      </c>
      <c r="S91">
        <f>""</f>
        <v/>
      </c>
      <c r="T91">
        <f>""</f>
        <v/>
      </c>
      <c r="U91">
        <f>IF(Partners!A91="","",Partners!A91)</f>
        <v/>
      </c>
    </row>
    <row r="92">
      <c r="A92" s="23" t="n"/>
      <c r="B92" s="36" t="n"/>
      <c r="C92" s="23" t="n"/>
      <c r="D92" s="23" t="n"/>
      <c r="E92" s="12">
        <f>IF(D92="","",IFERROR(VLOOKUP(D92,Partners!$A$5:$B$104,2,FALSE),"Check partner ID"))</f>
        <v/>
      </c>
      <c r="F92" s="23" t="n"/>
      <c r="G92" s="23" t="n"/>
      <c r="H92" s="23" t="n"/>
      <c r="I92" s="23" t="n"/>
      <c r="J92" s="36" t="n"/>
      <c r="K92" s="36" t="n"/>
      <c r="L92" s="25" t="n"/>
      <c r="M92" s="23" t="n"/>
      <c r="N92" s="15">
        <f>IF(A92="","",IF(OR(NOT(ISNUMBER(B92)),NOT(ISNUMBER(Assumptions!$B$4))),"",MAX(0,IF(AND(K92&lt;&gt;"",ISNUMBER(K92)),K92,Assumptions!$B$4)-B92)))</f>
        <v/>
      </c>
      <c r="O92" s="16">
        <f>IF(A92="","",IF(OR(I92=Assumptions!$F$7,I92=Assumptions!$F$8,I92=Assumptions!$F$9),"Closed",IF(OR(NOT(ISNUMBER(Assumptions!$B$4)),NOT(ISNUMBER(Assumptions!$B$5))),"Check assumptions",IF(NOT(ISNUMBER(J92)),"Set date",IF(J92&lt;Assumptions!$B$4,"Overdue",IF(J92&lt;=Assumptions!$B$4+Assumptions!$B$5,"Due soon","On track"))))))</f>
        <v/>
      </c>
      <c r="R92">
        <f>""</f>
        <v/>
      </c>
      <c r="S92">
        <f>""</f>
        <v/>
      </c>
      <c r="T92">
        <f>""</f>
        <v/>
      </c>
      <c r="U92">
        <f>IF(Partners!A92="","",Partners!A92)</f>
        <v/>
      </c>
    </row>
    <row r="93">
      <c r="A93" s="23" t="n"/>
      <c r="B93" s="36" t="n"/>
      <c r="C93" s="23" t="n"/>
      <c r="D93" s="23" t="n"/>
      <c r="E93" s="7">
        <f>IF(D93="","",IFERROR(VLOOKUP(D93,Partners!$A$5:$B$104,2,FALSE),"Check partner ID"))</f>
        <v/>
      </c>
      <c r="F93" s="23" t="n"/>
      <c r="G93" s="23" t="n"/>
      <c r="H93" s="23" t="n"/>
      <c r="I93" s="23" t="n"/>
      <c r="J93" s="36" t="n"/>
      <c r="K93" s="36" t="n"/>
      <c r="L93" s="25" t="n"/>
      <c r="M93" s="23" t="n"/>
      <c r="N93" s="10">
        <f>IF(A93="","",IF(OR(NOT(ISNUMBER(B93)),NOT(ISNUMBER(Assumptions!$B$4))),"",MAX(0,IF(AND(K93&lt;&gt;"",ISNUMBER(K93)),K93,Assumptions!$B$4)-B93)))</f>
        <v/>
      </c>
      <c r="O93" s="11">
        <f>IF(A93="","",IF(OR(I93=Assumptions!$F$7,I93=Assumptions!$F$8,I93=Assumptions!$F$9),"Closed",IF(OR(NOT(ISNUMBER(Assumptions!$B$4)),NOT(ISNUMBER(Assumptions!$B$5))),"Check assumptions",IF(NOT(ISNUMBER(J93)),"Set date",IF(J93&lt;Assumptions!$B$4,"Overdue",IF(J93&lt;=Assumptions!$B$4+Assumptions!$B$5,"Due soon","On track"))))))</f>
        <v/>
      </c>
      <c r="R93">
        <f>""</f>
        <v/>
      </c>
      <c r="S93">
        <f>""</f>
        <v/>
      </c>
      <c r="T93">
        <f>""</f>
        <v/>
      </c>
      <c r="U93">
        <f>IF(Partners!A93="","",Partners!A93)</f>
        <v/>
      </c>
    </row>
    <row r="94">
      <c r="A94" s="23" t="n"/>
      <c r="B94" s="36" t="n"/>
      <c r="C94" s="23" t="n"/>
      <c r="D94" s="23" t="n"/>
      <c r="E94" s="12">
        <f>IF(D94="","",IFERROR(VLOOKUP(D94,Partners!$A$5:$B$104,2,FALSE),"Check partner ID"))</f>
        <v/>
      </c>
      <c r="F94" s="23" t="n"/>
      <c r="G94" s="23" t="n"/>
      <c r="H94" s="23" t="n"/>
      <c r="I94" s="23" t="n"/>
      <c r="J94" s="36" t="n"/>
      <c r="K94" s="36" t="n"/>
      <c r="L94" s="25" t="n"/>
      <c r="M94" s="23" t="n"/>
      <c r="N94" s="15">
        <f>IF(A94="","",IF(OR(NOT(ISNUMBER(B94)),NOT(ISNUMBER(Assumptions!$B$4))),"",MAX(0,IF(AND(K94&lt;&gt;"",ISNUMBER(K94)),K94,Assumptions!$B$4)-B94)))</f>
        <v/>
      </c>
      <c r="O94" s="16">
        <f>IF(A94="","",IF(OR(I94=Assumptions!$F$7,I94=Assumptions!$F$8,I94=Assumptions!$F$9),"Closed",IF(OR(NOT(ISNUMBER(Assumptions!$B$4)),NOT(ISNUMBER(Assumptions!$B$5))),"Check assumptions",IF(NOT(ISNUMBER(J94)),"Set date",IF(J94&lt;Assumptions!$B$4,"Overdue",IF(J94&lt;=Assumptions!$B$4+Assumptions!$B$5,"Due soon","On track"))))))</f>
        <v/>
      </c>
      <c r="R94">
        <f>""</f>
        <v/>
      </c>
      <c r="S94">
        <f>""</f>
        <v/>
      </c>
      <c r="T94">
        <f>""</f>
        <v/>
      </c>
      <c r="U94">
        <f>IF(Partners!A94="","",Partners!A94)</f>
        <v/>
      </c>
    </row>
    <row r="95">
      <c r="A95" s="23" t="n"/>
      <c r="B95" s="36" t="n"/>
      <c r="C95" s="23" t="n"/>
      <c r="D95" s="23" t="n"/>
      <c r="E95" s="7">
        <f>IF(D95="","",IFERROR(VLOOKUP(D95,Partners!$A$5:$B$104,2,FALSE),"Check partner ID"))</f>
        <v/>
      </c>
      <c r="F95" s="23" t="n"/>
      <c r="G95" s="23" t="n"/>
      <c r="H95" s="23" t="n"/>
      <c r="I95" s="23" t="n"/>
      <c r="J95" s="36" t="n"/>
      <c r="K95" s="36" t="n"/>
      <c r="L95" s="25" t="n"/>
      <c r="M95" s="23" t="n"/>
      <c r="N95" s="10">
        <f>IF(A95="","",IF(OR(NOT(ISNUMBER(B95)),NOT(ISNUMBER(Assumptions!$B$4))),"",MAX(0,IF(AND(K95&lt;&gt;"",ISNUMBER(K95)),K95,Assumptions!$B$4)-B95)))</f>
        <v/>
      </c>
      <c r="O95" s="11">
        <f>IF(A95="","",IF(OR(I95=Assumptions!$F$7,I95=Assumptions!$F$8,I95=Assumptions!$F$9),"Closed",IF(OR(NOT(ISNUMBER(Assumptions!$B$4)),NOT(ISNUMBER(Assumptions!$B$5))),"Check assumptions",IF(NOT(ISNUMBER(J95)),"Set date",IF(J95&lt;Assumptions!$B$4,"Overdue",IF(J95&lt;=Assumptions!$B$4+Assumptions!$B$5,"Due soon","On track"))))))</f>
        <v/>
      </c>
      <c r="R95">
        <f>""</f>
        <v/>
      </c>
      <c r="S95">
        <f>""</f>
        <v/>
      </c>
      <c r="T95">
        <f>""</f>
        <v/>
      </c>
      <c r="U95">
        <f>IF(Partners!A95="","",Partners!A95)</f>
        <v/>
      </c>
    </row>
    <row r="96">
      <c r="A96" s="23" t="n"/>
      <c r="B96" s="36" t="n"/>
      <c r="C96" s="23" t="n"/>
      <c r="D96" s="23" t="n"/>
      <c r="E96" s="12">
        <f>IF(D96="","",IFERROR(VLOOKUP(D96,Partners!$A$5:$B$104,2,FALSE),"Check partner ID"))</f>
        <v/>
      </c>
      <c r="F96" s="23" t="n"/>
      <c r="G96" s="23" t="n"/>
      <c r="H96" s="23" t="n"/>
      <c r="I96" s="23" t="n"/>
      <c r="J96" s="36" t="n"/>
      <c r="K96" s="36" t="n"/>
      <c r="L96" s="25" t="n"/>
      <c r="M96" s="23" t="n"/>
      <c r="N96" s="15">
        <f>IF(A96="","",IF(OR(NOT(ISNUMBER(B96)),NOT(ISNUMBER(Assumptions!$B$4))),"",MAX(0,IF(AND(K96&lt;&gt;"",ISNUMBER(K96)),K96,Assumptions!$B$4)-B96)))</f>
        <v/>
      </c>
      <c r="O96" s="16">
        <f>IF(A96="","",IF(OR(I96=Assumptions!$F$7,I96=Assumptions!$F$8,I96=Assumptions!$F$9),"Closed",IF(OR(NOT(ISNUMBER(Assumptions!$B$4)),NOT(ISNUMBER(Assumptions!$B$5))),"Check assumptions",IF(NOT(ISNUMBER(J96)),"Set date",IF(J96&lt;Assumptions!$B$4,"Overdue",IF(J96&lt;=Assumptions!$B$4+Assumptions!$B$5,"Due soon","On track"))))))</f>
        <v/>
      </c>
      <c r="R96">
        <f>""</f>
        <v/>
      </c>
      <c r="S96">
        <f>""</f>
        <v/>
      </c>
      <c r="T96">
        <f>""</f>
        <v/>
      </c>
      <c r="U96">
        <f>IF(Partners!A96="","",Partners!A96)</f>
        <v/>
      </c>
    </row>
    <row r="97">
      <c r="A97" s="23" t="n"/>
      <c r="B97" s="36" t="n"/>
      <c r="C97" s="23" t="n"/>
      <c r="D97" s="23" t="n"/>
      <c r="E97" s="7">
        <f>IF(D97="","",IFERROR(VLOOKUP(D97,Partners!$A$5:$B$104,2,FALSE),"Check partner ID"))</f>
        <v/>
      </c>
      <c r="F97" s="23" t="n"/>
      <c r="G97" s="23" t="n"/>
      <c r="H97" s="23" t="n"/>
      <c r="I97" s="23" t="n"/>
      <c r="J97" s="36" t="n"/>
      <c r="K97" s="36" t="n"/>
      <c r="L97" s="25" t="n"/>
      <c r="M97" s="23" t="n"/>
      <c r="N97" s="10">
        <f>IF(A97="","",IF(OR(NOT(ISNUMBER(B97)),NOT(ISNUMBER(Assumptions!$B$4))),"",MAX(0,IF(AND(K97&lt;&gt;"",ISNUMBER(K97)),K97,Assumptions!$B$4)-B97)))</f>
        <v/>
      </c>
      <c r="O97" s="11">
        <f>IF(A97="","",IF(OR(I97=Assumptions!$F$7,I97=Assumptions!$F$8,I97=Assumptions!$F$9),"Closed",IF(OR(NOT(ISNUMBER(Assumptions!$B$4)),NOT(ISNUMBER(Assumptions!$B$5))),"Check assumptions",IF(NOT(ISNUMBER(J97)),"Set date",IF(J97&lt;Assumptions!$B$4,"Overdue",IF(J97&lt;=Assumptions!$B$4+Assumptions!$B$5,"Due soon","On track"))))))</f>
        <v/>
      </c>
      <c r="R97">
        <f>""</f>
        <v/>
      </c>
      <c r="S97">
        <f>""</f>
        <v/>
      </c>
      <c r="T97">
        <f>""</f>
        <v/>
      </c>
      <c r="U97">
        <f>IF(Partners!A97="","",Partners!A97)</f>
        <v/>
      </c>
    </row>
    <row r="98">
      <c r="A98" s="23" t="n"/>
      <c r="B98" s="36" t="n"/>
      <c r="C98" s="23" t="n"/>
      <c r="D98" s="23" t="n"/>
      <c r="E98" s="12">
        <f>IF(D98="","",IFERROR(VLOOKUP(D98,Partners!$A$5:$B$104,2,FALSE),"Check partner ID"))</f>
        <v/>
      </c>
      <c r="F98" s="23" t="n"/>
      <c r="G98" s="23" t="n"/>
      <c r="H98" s="23" t="n"/>
      <c r="I98" s="23" t="n"/>
      <c r="J98" s="36" t="n"/>
      <c r="K98" s="36" t="n"/>
      <c r="L98" s="25" t="n"/>
      <c r="M98" s="23" t="n"/>
      <c r="N98" s="15">
        <f>IF(A98="","",IF(OR(NOT(ISNUMBER(B98)),NOT(ISNUMBER(Assumptions!$B$4))),"",MAX(0,IF(AND(K98&lt;&gt;"",ISNUMBER(K98)),K98,Assumptions!$B$4)-B98)))</f>
        <v/>
      </c>
      <c r="O98" s="16">
        <f>IF(A98="","",IF(OR(I98=Assumptions!$F$7,I98=Assumptions!$F$8,I98=Assumptions!$F$9),"Closed",IF(OR(NOT(ISNUMBER(Assumptions!$B$4)),NOT(ISNUMBER(Assumptions!$B$5))),"Check assumptions",IF(NOT(ISNUMBER(J98)),"Set date",IF(J98&lt;Assumptions!$B$4,"Overdue",IF(J98&lt;=Assumptions!$B$4+Assumptions!$B$5,"Due soon","On track"))))))</f>
        <v/>
      </c>
      <c r="R98">
        <f>""</f>
        <v/>
      </c>
      <c r="S98">
        <f>""</f>
        <v/>
      </c>
      <c r="T98">
        <f>""</f>
        <v/>
      </c>
      <c r="U98">
        <f>IF(Partners!A98="","",Partners!A98)</f>
        <v/>
      </c>
    </row>
    <row r="99">
      <c r="A99" s="23" t="n"/>
      <c r="B99" s="36" t="n"/>
      <c r="C99" s="23" t="n"/>
      <c r="D99" s="23" t="n"/>
      <c r="E99" s="7">
        <f>IF(D99="","",IFERROR(VLOOKUP(D99,Partners!$A$5:$B$104,2,FALSE),"Check partner ID"))</f>
        <v/>
      </c>
      <c r="F99" s="23" t="n"/>
      <c r="G99" s="23" t="n"/>
      <c r="H99" s="23" t="n"/>
      <c r="I99" s="23" t="n"/>
      <c r="J99" s="36" t="n"/>
      <c r="K99" s="36" t="n"/>
      <c r="L99" s="25" t="n"/>
      <c r="M99" s="23" t="n"/>
      <c r="N99" s="10">
        <f>IF(A99="","",IF(OR(NOT(ISNUMBER(B99)),NOT(ISNUMBER(Assumptions!$B$4))),"",MAX(0,IF(AND(K99&lt;&gt;"",ISNUMBER(K99)),K99,Assumptions!$B$4)-B99)))</f>
        <v/>
      </c>
      <c r="O99" s="11">
        <f>IF(A99="","",IF(OR(I99=Assumptions!$F$7,I99=Assumptions!$F$8,I99=Assumptions!$F$9),"Closed",IF(OR(NOT(ISNUMBER(Assumptions!$B$4)),NOT(ISNUMBER(Assumptions!$B$5))),"Check assumptions",IF(NOT(ISNUMBER(J99)),"Set date",IF(J99&lt;Assumptions!$B$4,"Overdue",IF(J99&lt;=Assumptions!$B$4+Assumptions!$B$5,"Due soon","On track"))))))</f>
        <v/>
      </c>
      <c r="R99">
        <f>""</f>
        <v/>
      </c>
      <c r="S99">
        <f>""</f>
        <v/>
      </c>
      <c r="T99">
        <f>""</f>
        <v/>
      </c>
      <c r="U99">
        <f>IF(Partners!A99="","",Partners!A99)</f>
        <v/>
      </c>
    </row>
    <row r="100">
      <c r="A100" s="23" t="n"/>
      <c r="B100" s="36" t="n"/>
      <c r="C100" s="23" t="n"/>
      <c r="D100" s="23" t="n"/>
      <c r="E100" s="12">
        <f>IF(D100="","",IFERROR(VLOOKUP(D100,Partners!$A$5:$B$104,2,FALSE),"Check partner ID"))</f>
        <v/>
      </c>
      <c r="F100" s="23" t="n"/>
      <c r="G100" s="23" t="n"/>
      <c r="H100" s="23" t="n"/>
      <c r="I100" s="23" t="n"/>
      <c r="J100" s="36" t="n"/>
      <c r="K100" s="36" t="n"/>
      <c r="L100" s="25" t="n"/>
      <c r="M100" s="23" t="n"/>
      <c r="N100" s="15">
        <f>IF(A100="","",IF(OR(NOT(ISNUMBER(B100)),NOT(ISNUMBER(Assumptions!$B$4))),"",MAX(0,IF(AND(K100&lt;&gt;"",ISNUMBER(K100)),K100,Assumptions!$B$4)-B100)))</f>
        <v/>
      </c>
      <c r="O100" s="16">
        <f>IF(A100="","",IF(OR(I100=Assumptions!$F$7,I100=Assumptions!$F$8,I100=Assumptions!$F$9),"Closed",IF(OR(NOT(ISNUMBER(Assumptions!$B$4)),NOT(ISNUMBER(Assumptions!$B$5))),"Check assumptions",IF(NOT(ISNUMBER(J100)),"Set date",IF(J100&lt;Assumptions!$B$4,"Overdue",IF(J100&lt;=Assumptions!$B$4+Assumptions!$B$5,"Due soon","On track"))))))</f>
        <v/>
      </c>
      <c r="R100">
        <f>""</f>
        <v/>
      </c>
      <c r="S100">
        <f>""</f>
        <v/>
      </c>
      <c r="T100">
        <f>""</f>
        <v/>
      </c>
      <c r="U100">
        <f>IF(Partners!A100="","",Partners!A100)</f>
        <v/>
      </c>
    </row>
    <row r="101">
      <c r="A101" s="23" t="n"/>
      <c r="B101" s="36" t="n"/>
      <c r="C101" s="23" t="n"/>
      <c r="D101" s="23" t="n"/>
      <c r="E101" s="7">
        <f>IF(D101="","",IFERROR(VLOOKUP(D101,Partners!$A$5:$B$104,2,FALSE),"Check partner ID"))</f>
        <v/>
      </c>
      <c r="F101" s="23" t="n"/>
      <c r="G101" s="23" t="n"/>
      <c r="H101" s="23" t="n"/>
      <c r="I101" s="23" t="n"/>
      <c r="J101" s="36" t="n"/>
      <c r="K101" s="36" t="n"/>
      <c r="L101" s="25" t="n"/>
      <c r="M101" s="23" t="n"/>
      <c r="N101" s="10">
        <f>IF(A101="","",IF(OR(NOT(ISNUMBER(B101)),NOT(ISNUMBER(Assumptions!$B$4))),"",MAX(0,IF(AND(K101&lt;&gt;"",ISNUMBER(K101)),K101,Assumptions!$B$4)-B101)))</f>
        <v/>
      </c>
      <c r="O101" s="11">
        <f>IF(A101="","",IF(OR(I101=Assumptions!$F$7,I101=Assumptions!$F$8,I101=Assumptions!$F$9),"Closed",IF(OR(NOT(ISNUMBER(Assumptions!$B$4)),NOT(ISNUMBER(Assumptions!$B$5))),"Check assumptions",IF(NOT(ISNUMBER(J101)),"Set date",IF(J101&lt;Assumptions!$B$4,"Overdue",IF(J101&lt;=Assumptions!$B$4+Assumptions!$B$5,"Due soon","On track"))))))</f>
        <v/>
      </c>
      <c r="R101">
        <f>""</f>
        <v/>
      </c>
      <c r="S101">
        <f>""</f>
        <v/>
      </c>
      <c r="T101">
        <f>""</f>
        <v/>
      </c>
      <c r="U101">
        <f>IF(Partners!A101="","",Partners!A101)</f>
        <v/>
      </c>
    </row>
    <row r="102">
      <c r="A102" s="23" t="n"/>
      <c r="B102" s="36" t="n"/>
      <c r="C102" s="23" t="n"/>
      <c r="D102" s="23" t="n"/>
      <c r="E102" s="12">
        <f>IF(D102="","",IFERROR(VLOOKUP(D102,Partners!$A$5:$B$104,2,FALSE),"Check partner ID"))</f>
        <v/>
      </c>
      <c r="F102" s="23" t="n"/>
      <c r="G102" s="23" t="n"/>
      <c r="H102" s="23" t="n"/>
      <c r="I102" s="23" t="n"/>
      <c r="J102" s="36" t="n"/>
      <c r="K102" s="36" t="n"/>
      <c r="L102" s="25" t="n"/>
      <c r="M102" s="23" t="n"/>
      <c r="N102" s="15">
        <f>IF(A102="","",IF(OR(NOT(ISNUMBER(B102)),NOT(ISNUMBER(Assumptions!$B$4))),"",MAX(0,IF(AND(K102&lt;&gt;"",ISNUMBER(K102)),K102,Assumptions!$B$4)-B102)))</f>
        <v/>
      </c>
      <c r="O102" s="16">
        <f>IF(A102="","",IF(OR(I102=Assumptions!$F$7,I102=Assumptions!$F$8,I102=Assumptions!$F$9),"Closed",IF(OR(NOT(ISNUMBER(Assumptions!$B$4)),NOT(ISNUMBER(Assumptions!$B$5))),"Check assumptions",IF(NOT(ISNUMBER(J102)),"Set date",IF(J102&lt;Assumptions!$B$4,"Overdue",IF(J102&lt;=Assumptions!$B$4+Assumptions!$B$5,"Due soon","On track"))))))</f>
        <v/>
      </c>
      <c r="R102">
        <f>""</f>
        <v/>
      </c>
      <c r="S102">
        <f>""</f>
        <v/>
      </c>
      <c r="T102">
        <f>""</f>
        <v/>
      </c>
      <c r="U102">
        <f>IF(Partners!A102="","",Partners!A102)</f>
        <v/>
      </c>
    </row>
    <row r="103">
      <c r="A103" s="23" t="n"/>
      <c r="B103" s="36" t="n"/>
      <c r="C103" s="23" t="n"/>
      <c r="D103" s="23" t="n"/>
      <c r="E103" s="7">
        <f>IF(D103="","",IFERROR(VLOOKUP(D103,Partners!$A$5:$B$104,2,FALSE),"Check partner ID"))</f>
        <v/>
      </c>
      <c r="F103" s="23" t="n"/>
      <c r="G103" s="23" t="n"/>
      <c r="H103" s="23" t="n"/>
      <c r="I103" s="23" t="n"/>
      <c r="J103" s="36" t="n"/>
      <c r="K103" s="36" t="n"/>
      <c r="L103" s="25" t="n"/>
      <c r="M103" s="23" t="n"/>
      <c r="N103" s="10">
        <f>IF(A103="","",IF(OR(NOT(ISNUMBER(B103)),NOT(ISNUMBER(Assumptions!$B$4))),"",MAX(0,IF(AND(K103&lt;&gt;"",ISNUMBER(K103)),K103,Assumptions!$B$4)-B103)))</f>
        <v/>
      </c>
      <c r="O103" s="11">
        <f>IF(A103="","",IF(OR(I103=Assumptions!$F$7,I103=Assumptions!$F$8,I103=Assumptions!$F$9),"Closed",IF(OR(NOT(ISNUMBER(Assumptions!$B$4)),NOT(ISNUMBER(Assumptions!$B$5))),"Check assumptions",IF(NOT(ISNUMBER(J103)),"Set date",IF(J103&lt;Assumptions!$B$4,"Overdue",IF(J103&lt;=Assumptions!$B$4+Assumptions!$B$5,"Due soon","On track"))))))</f>
        <v/>
      </c>
      <c r="R103">
        <f>""</f>
        <v/>
      </c>
      <c r="S103">
        <f>""</f>
        <v/>
      </c>
      <c r="T103">
        <f>""</f>
        <v/>
      </c>
      <c r="U103">
        <f>IF(Partners!A103="","",Partners!A103)</f>
        <v/>
      </c>
    </row>
    <row r="104">
      <c r="A104" s="23" t="n"/>
      <c r="B104" s="36" t="n"/>
      <c r="C104" s="23" t="n"/>
      <c r="D104" s="23" t="n"/>
      <c r="E104" s="12">
        <f>IF(D104="","",IFERROR(VLOOKUP(D104,Partners!$A$5:$B$104,2,FALSE),"Check partner ID"))</f>
        <v/>
      </c>
      <c r="F104" s="23" t="n"/>
      <c r="G104" s="23" t="n"/>
      <c r="H104" s="23" t="n"/>
      <c r="I104" s="23" t="n"/>
      <c r="J104" s="36" t="n"/>
      <c r="K104" s="36" t="n"/>
      <c r="L104" s="25" t="n"/>
      <c r="M104" s="23" t="n"/>
      <c r="N104" s="15">
        <f>IF(A104="","",IF(OR(NOT(ISNUMBER(B104)),NOT(ISNUMBER(Assumptions!$B$4))),"",MAX(0,IF(AND(K104&lt;&gt;"",ISNUMBER(K104)),K104,Assumptions!$B$4)-B104)))</f>
        <v/>
      </c>
      <c r="O104" s="16">
        <f>IF(A104="","",IF(OR(I104=Assumptions!$F$7,I104=Assumptions!$F$8,I104=Assumptions!$F$9),"Closed",IF(OR(NOT(ISNUMBER(Assumptions!$B$4)),NOT(ISNUMBER(Assumptions!$B$5))),"Check assumptions",IF(NOT(ISNUMBER(J104)),"Set date",IF(J104&lt;Assumptions!$B$4,"Overdue",IF(J104&lt;=Assumptions!$B$4+Assumptions!$B$5,"Due soon","On track"))))))</f>
        <v/>
      </c>
      <c r="R104">
        <f>""</f>
        <v/>
      </c>
      <c r="S104">
        <f>""</f>
        <v/>
      </c>
      <c r="T104">
        <f>""</f>
        <v/>
      </c>
      <c r="U104">
        <f>IF(Partners!A104="","",Partners!A104)</f>
        <v/>
      </c>
    </row>
    <row r="105">
      <c r="A105" s="23" t="n"/>
      <c r="B105" s="36" t="n"/>
      <c r="C105" s="23" t="n"/>
      <c r="D105" s="23" t="n"/>
      <c r="E105" s="7">
        <f>IF(D105="","",IFERROR(VLOOKUP(D105,Partners!$A$5:$B$104,2,FALSE),"Check partner ID"))</f>
        <v/>
      </c>
      <c r="F105" s="23" t="n"/>
      <c r="G105" s="23" t="n"/>
      <c r="H105" s="23" t="n"/>
      <c r="I105" s="23" t="n"/>
      <c r="J105" s="36" t="n"/>
      <c r="K105" s="36" t="n"/>
      <c r="L105" s="25" t="n"/>
      <c r="M105" s="23" t="n"/>
      <c r="N105" s="10">
        <f>IF(A105="","",IF(OR(NOT(ISNUMBER(B105)),NOT(ISNUMBER(Assumptions!$B$4))),"",MAX(0,IF(AND(K105&lt;&gt;"",ISNUMBER(K105)),K105,Assumptions!$B$4)-B105)))</f>
        <v/>
      </c>
      <c r="O105" s="11">
        <f>IF(A105="","",IF(OR(I105=Assumptions!$F$7,I105=Assumptions!$F$8,I105=Assumptions!$F$9),"Closed",IF(OR(NOT(ISNUMBER(Assumptions!$B$4)),NOT(ISNUMBER(Assumptions!$B$5))),"Check assumptions",IF(NOT(ISNUMBER(J105)),"Set date",IF(J105&lt;Assumptions!$B$4,"Overdue",IF(J105&lt;=Assumptions!$B$4+Assumptions!$B$5,"Due soon","On track"))))))</f>
        <v/>
      </c>
      <c r="R105">
        <f>""</f>
        <v/>
      </c>
      <c r="S105">
        <f>""</f>
        <v/>
      </c>
      <c r="T105">
        <f>""</f>
        <v/>
      </c>
      <c r="U105">
        <f>""</f>
        <v/>
      </c>
    </row>
    <row r="106">
      <c r="A106" s="23" t="n"/>
      <c r="B106" s="36" t="n"/>
      <c r="C106" s="23" t="n"/>
      <c r="D106" s="23" t="n"/>
      <c r="E106" s="12">
        <f>IF(D106="","",IFERROR(VLOOKUP(D106,Partners!$A$5:$B$104,2,FALSE),"Check partner ID"))</f>
        <v/>
      </c>
      <c r="F106" s="23" t="n"/>
      <c r="G106" s="23" t="n"/>
      <c r="H106" s="23" t="n"/>
      <c r="I106" s="23" t="n"/>
      <c r="J106" s="36" t="n"/>
      <c r="K106" s="36" t="n"/>
      <c r="L106" s="25" t="n"/>
      <c r="M106" s="23" t="n"/>
      <c r="N106" s="15">
        <f>IF(A106="","",IF(OR(NOT(ISNUMBER(B106)),NOT(ISNUMBER(Assumptions!$B$4))),"",MAX(0,IF(AND(K106&lt;&gt;"",ISNUMBER(K106)),K106,Assumptions!$B$4)-B106)))</f>
        <v/>
      </c>
      <c r="O106" s="16">
        <f>IF(A106="","",IF(OR(I106=Assumptions!$F$7,I106=Assumptions!$F$8,I106=Assumptions!$F$9),"Closed",IF(OR(NOT(ISNUMBER(Assumptions!$B$4)),NOT(ISNUMBER(Assumptions!$B$5))),"Check assumptions",IF(NOT(ISNUMBER(J106)),"Set date",IF(J106&lt;Assumptions!$B$4,"Overdue",IF(J106&lt;=Assumptions!$B$4+Assumptions!$B$5,"Due soon","On track"))))))</f>
        <v/>
      </c>
      <c r="R106">
        <f>""</f>
        <v/>
      </c>
      <c r="S106">
        <f>""</f>
        <v/>
      </c>
      <c r="T106">
        <f>""</f>
        <v/>
      </c>
      <c r="U106">
        <f>""</f>
        <v/>
      </c>
    </row>
    <row r="107">
      <c r="A107" s="23" t="n"/>
      <c r="B107" s="36" t="n"/>
      <c r="C107" s="23" t="n"/>
      <c r="D107" s="23" t="n"/>
      <c r="E107" s="7">
        <f>IF(D107="","",IFERROR(VLOOKUP(D107,Partners!$A$5:$B$104,2,FALSE),"Check partner ID"))</f>
        <v/>
      </c>
      <c r="F107" s="23" t="n"/>
      <c r="G107" s="23" t="n"/>
      <c r="H107" s="23" t="n"/>
      <c r="I107" s="23" t="n"/>
      <c r="J107" s="36" t="n"/>
      <c r="K107" s="36" t="n"/>
      <c r="L107" s="25" t="n"/>
      <c r="M107" s="23" t="n"/>
      <c r="N107" s="10">
        <f>IF(A107="","",IF(OR(NOT(ISNUMBER(B107)),NOT(ISNUMBER(Assumptions!$B$4))),"",MAX(0,IF(AND(K107&lt;&gt;"",ISNUMBER(K107)),K107,Assumptions!$B$4)-B107)))</f>
        <v/>
      </c>
      <c r="O107" s="11">
        <f>IF(A107="","",IF(OR(I107=Assumptions!$F$7,I107=Assumptions!$F$8,I107=Assumptions!$F$9),"Closed",IF(OR(NOT(ISNUMBER(Assumptions!$B$4)),NOT(ISNUMBER(Assumptions!$B$5))),"Check assumptions",IF(NOT(ISNUMBER(J107)),"Set date",IF(J107&lt;Assumptions!$B$4,"Overdue",IF(J107&lt;=Assumptions!$B$4+Assumptions!$B$5,"Due soon","On track"))))))</f>
        <v/>
      </c>
      <c r="R107">
        <f>""</f>
        <v/>
      </c>
      <c r="S107">
        <f>""</f>
        <v/>
      </c>
      <c r="T107">
        <f>""</f>
        <v/>
      </c>
      <c r="U107">
        <f>""</f>
        <v/>
      </c>
    </row>
    <row r="108">
      <c r="A108" s="23" t="n"/>
      <c r="B108" s="36" t="n"/>
      <c r="C108" s="23" t="n"/>
      <c r="D108" s="23" t="n"/>
      <c r="E108" s="12">
        <f>IF(D108="","",IFERROR(VLOOKUP(D108,Partners!$A$5:$B$104,2,FALSE),"Check partner ID"))</f>
        <v/>
      </c>
      <c r="F108" s="23" t="n"/>
      <c r="G108" s="23" t="n"/>
      <c r="H108" s="23" t="n"/>
      <c r="I108" s="23" t="n"/>
      <c r="J108" s="36" t="n"/>
      <c r="K108" s="36" t="n"/>
      <c r="L108" s="25" t="n"/>
      <c r="M108" s="23" t="n"/>
      <c r="N108" s="15">
        <f>IF(A108="","",IF(OR(NOT(ISNUMBER(B108)),NOT(ISNUMBER(Assumptions!$B$4))),"",MAX(0,IF(AND(K108&lt;&gt;"",ISNUMBER(K108)),K108,Assumptions!$B$4)-B108)))</f>
        <v/>
      </c>
      <c r="O108" s="16">
        <f>IF(A108="","",IF(OR(I108=Assumptions!$F$7,I108=Assumptions!$F$8,I108=Assumptions!$F$9),"Closed",IF(OR(NOT(ISNUMBER(Assumptions!$B$4)),NOT(ISNUMBER(Assumptions!$B$5))),"Check assumptions",IF(NOT(ISNUMBER(J108)),"Set date",IF(J108&lt;Assumptions!$B$4,"Overdue",IF(J108&lt;=Assumptions!$B$4+Assumptions!$B$5,"Due soon","On track"))))))</f>
        <v/>
      </c>
      <c r="R108">
        <f>""</f>
        <v/>
      </c>
      <c r="S108">
        <f>""</f>
        <v/>
      </c>
      <c r="T108">
        <f>""</f>
        <v/>
      </c>
      <c r="U108">
        <f>""</f>
        <v/>
      </c>
    </row>
    <row r="109">
      <c r="A109" s="23" t="n"/>
      <c r="B109" s="36" t="n"/>
      <c r="C109" s="23" t="n"/>
      <c r="D109" s="23" t="n"/>
      <c r="E109" s="7">
        <f>IF(D109="","",IFERROR(VLOOKUP(D109,Partners!$A$5:$B$104,2,FALSE),"Check partner ID"))</f>
        <v/>
      </c>
      <c r="F109" s="23" t="n"/>
      <c r="G109" s="23" t="n"/>
      <c r="H109" s="23" t="n"/>
      <c r="I109" s="23" t="n"/>
      <c r="J109" s="36" t="n"/>
      <c r="K109" s="36" t="n"/>
      <c r="L109" s="25" t="n"/>
      <c r="M109" s="23" t="n"/>
      <c r="N109" s="10">
        <f>IF(A109="","",IF(OR(NOT(ISNUMBER(B109)),NOT(ISNUMBER(Assumptions!$B$4))),"",MAX(0,IF(AND(K109&lt;&gt;"",ISNUMBER(K109)),K109,Assumptions!$B$4)-B109)))</f>
        <v/>
      </c>
      <c r="O109" s="11">
        <f>IF(A109="","",IF(OR(I109=Assumptions!$F$7,I109=Assumptions!$F$8,I109=Assumptions!$F$9),"Closed",IF(OR(NOT(ISNUMBER(Assumptions!$B$4)),NOT(ISNUMBER(Assumptions!$B$5))),"Check assumptions",IF(NOT(ISNUMBER(J109)),"Set date",IF(J109&lt;Assumptions!$B$4,"Overdue",IF(J109&lt;=Assumptions!$B$4+Assumptions!$B$5,"Due soon","On track"))))))</f>
        <v/>
      </c>
      <c r="R109">
        <f>""</f>
        <v/>
      </c>
      <c r="S109">
        <f>""</f>
        <v/>
      </c>
      <c r="T109">
        <f>""</f>
        <v/>
      </c>
      <c r="U109">
        <f>""</f>
        <v/>
      </c>
    </row>
    <row r="110">
      <c r="A110" s="23" t="n"/>
      <c r="B110" s="36" t="n"/>
      <c r="C110" s="23" t="n"/>
      <c r="D110" s="23" t="n"/>
      <c r="E110" s="12">
        <f>IF(D110="","",IFERROR(VLOOKUP(D110,Partners!$A$5:$B$104,2,FALSE),"Check partner ID"))</f>
        <v/>
      </c>
      <c r="F110" s="23" t="n"/>
      <c r="G110" s="23" t="n"/>
      <c r="H110" s="23" t="n"/>
      <c r="I110" s="23" t="n"/>
      <c r="J110" s="36" t="n"/>
      <c r="K110" s="36" t="n"/>
      <c r="L110" s="25" t="n"/>
      <c r="M110" s="23" t="n"/>
      <c r="N110" s="15">
        <f>IF(A110="","",IF(OR(NOT(ISNUMBER(B110)),NOT(ISNUMBER(Assumptions!$B$4))),"",MAX(0,IF(AND(K110&lt;&gt;"",ISNUMBER(K110)),K110,Assumptions!$B$4)-B110)))</f>
        <v/>
      </c>
      <c r="O110" s="16">
        <f>IF(A110="","",IF(OR(I110=Assumptions!$F$7,I110=Assumptions!$F$8,I110=Assumptions!$F$9),"Closed",IF(OR(NOT(ISNUMBER(Assumptions!$B$4)),NOT(ISNUMBER(Assumptions!$B$5))),"Check assumptions",IF(NOT(ISNUMBER(J110)),"Set date",IF(J110&lt;Assumptions!$B$4,"Overdue",IF(J110&lt;=Assumptions!$B$4+Assumptions!$B$5,"Due soon","On track"))))))</f>
        <v/>
      </c>
      <c r="R110">
        <f>""</f>
        <v/>
      </c>
      <c r="S110">
        <f>""</f>
        <v/>
      </c>
      <c r="T110">
        <f>""</f>
        <v/>
      </c>
      <c r="U110">
        <f>""</f>
        <v/>
      </c>
    </row>
    <row r="111">
      <c r="A111" s="23" t="n"/>
      <c r="B111" s="36" t="n"/>
      <c r="C111" s="23" t="n"/>
      <c r="D111" s="23" t="n"/>
      <c r="E111" s="7">
        <f>IF(D111="","",IFERROR(VLOOKUP(D111,Partners!$A$5:$B$104,2,FALSE),"Check partner ID"))</f>
        <v/>
      </c>
      <c r="F111" s="23" t="n"/>
      <c r="G111" s="23" t="n"/>
      <c r="H111" s="23" t="n"/>
      <c r="I111" s="23" t="n"/>
      <c r="J111" s="36" t="n"/>
      <c r="K111" s="36" t="n"/>
      <c r="L111" s="25" t="n"/>
      <c r="M111" s="23" t="n"/>
      <c r="N111" s="10">
        <f>IF(A111="","",IF(OR(NOT(ISNUMBER(B111)),NOT(ISNUMBER(Assumptions!$B$4))),"",MAX(0,IF(AND(K111&lt;&gt;"",ISNUMBER(K111)),K111,Assumptions!$B$4)-B111)))</f>
        <v/>
      </c>
      <c r="O111" s="11">
        <f>IF(A111="","",IF(OR(I111=Assumptions!$F$7,I111=Assumptions!$F$8,I111=Assumptions!$F$9),"Closed",IF(OR(NOT(ISNUMBER(Assumptions!$B$4)),NOT(ISNUMBER(Assumptions!$B$5))),"Check assumptions",IF(NOT(ISNUMBER(J111)),"Set date",IF(J111&lt;Assumptions!$B$4,"Overdue",IF(J111&lt;=Assumptions!$B$4+Assumptions!$B$5,"Due soon","On track"))))))</f>
        <v/>
      </c>
      <c r="R111">
        <f>""</f>
        <v/>
      </c>
      <c r="S111">
        <f>""</f>
        <v/>
      </c>
      <c r="T111">
        <f>""</f>
        <v/>
      </c>
      <c r="U111">
        <f>""</f>
        <v/>
      </c>
    </row>
    <row r="112">
      <c r="A112" s="23" t="n"/>
      <c r="B112" s="36" t="n"/>
      <c r="C112" s="23" t="n"/>
      <c r="D112" s="23" t="n"/>
      <c r="E112" s="12">
        <f>IF(D112="","",IFERROR(VLOOKUP(D112,Partners!$A$5:$B$104,2,FALSE),"Check partner ID"))</f>
        <v/>
      </c>
      <c r="F112" s="23" t="n"/>
      <c r="G112" s="23" t="n"/>
      <c r="H112" s="23" t="n"/>
      <c r="I112" s="23" t="n"/>
      <c r="J112" s="36" t="n"/>
      <c r="K112" s="36" t="n"/>
      <c r="L112" s="25" t="n"/>
      <c r="M112" s="23" t="n"/>
      <c r="N112" s="15">
        <f>IF(A112="","",IF(OR(NOT(ISNUMBER(B112)),NOT(ISNUMBER(Assumptions!$B$4))),"",MAX(0,IF(AND(K112&lt;&gt;"",ISNUMBER(K112)),K112,Assumptions!$B$4)-B112)))</f>
        <v/>
      </c>
      <c r="O112" s="16">
        <f>IF(A112="","",IF(OR(I112=Assumptions!$F$7,I112=Assumptions!$F$8,I112=Assumptions!$F$9),"Closed",IF(OR(NOT(ISNUMBER(Assumptions!$B$4)),NOT(ISNUMBER(Assumptions!$B$5))),"Check assumptions",IF(NOT(ISNUMBER(J112)),"Set date",IF(J112&lt;Assumptions!$B$4,"Overdue",IF(J112&lt;=Assumptions!$B$4+Assumptions!$B$5,"Due soon","On track"))))))</f>
        <v/>
      </c>
      <c r="R112">
        <f>""</f>
        <v/>
      </c>
      <c r="S112">
        <f>""</f>
        <v/>
      </c>
      <c r="T112">
        <f>""</f>
        <v/>
      </c>
      <c r="U112">
        <f>""</f>
        <v/>
      </c>
    </row>
    <row r="113">
      <c r="A113" s="23" t="n"/>
      <c r="B113" s="36" t="n"/>
      <c r="C113" s="23" t="n"/>
      <c r="D113" s="23" t="n"/>
      <c r="E113" s="7">
        <f>IF(D113="","",IFERROR(VLOOKUP(D113,Partners!$A$5:$B$104,2,FALSE),"Check partner ID"))</f>
        <v/>
      </c>
      <c r="F113" s="23" t="n"/>
      <c r="G113" s="23" t="n"/>
      <c r="H113" s="23" t="n"/>
      <c r="I113" s="23" t="n"/>
      <c r="J113" s="36" t="n"/>
      <c r="K113" s="36" t="n"/>
      <c r="L113" s="25" t="n"/>
      <c r="M113" s="23" t="n"/>
      <c r="N113" s="10">
        <f>IF(A113="","",IF(OR(NOT(ISNUMBER(B113)),NOT(ISNUMBER(Assumptions!$B$4))),"",MAX(0,IF(AND(K113&lt;&gt;"",ISNUMBER(K113)),K113,Assumptions!$B$4)-B113)))</f>
        <v/>
      </c>
      <c r="O113" s="11">
        <f>IF(A113="","",IF(OR(I113=Assumptions!$F$7,I113=Assumptions!$F$8,I113=Assumptions!$F$9),"Closed",IF(OR(NOT(ISNUMBER(Assumptions!$B$4)),NOT(ISNUMBER(Assumptions!$B$5))),"Check assumptions",IF(NOT(ISNUMBER(J113)),"Set date",IF(J113&lt;Assumptions!$B$4,"Overdue",IF(J113&lt;=Assumptions!$B$4+Assumptions!$B$5,"Due soon","On track"))))))</f>
        <v/>
      </c>
      <c r="R113">
        <f>""</f>
        <v/>
      </c>
      <c r="S113">
        <f>""</f>
        <v/>
      </c>
      <c r="T113">
        <f>""</f>
        <v/>
      </c>
      <c r="U113">
        <f>""</f>
        <v/>
      </c>
    </row>
    <row r="114">
      <c r="A114" s="23" t="n"/>
      <c r="B114" s="36" t="n"/>
      <c r="C114" s="23" t="n"/>
      <c r="D114" s="23" t="n"/>
      <c r="E114" s="12">
        <f>IF(D114="","",IFERROR(VLOOKUP(D114,Partners!$A$5:$B$104,2,FALSE),"Check partner ID"))</f>
        <v/>
      </c>
      <c r="F114" s="23" t="n"/>
      <c r="G114" s="23" t="n"/>
      <c r="H114" s="23" t="n"/>
      <c r="I114" s="23" t="n"/>
      <c r="J114" s="36" t="n"/>
      <c r="K114" s="36" t="n"/>
      <c r="L114" s="25" t="n"/>
      <c r="M114" s="23" t="n"/>
      <c r="N114" s="15">
        <f>IF(A114="","",IF(OR(NOT(ISNUMBER(B114)),NOT(ISNUMBER(Assumptions!$B$4))),"",MAX(0,IF(AND(K114&lt;&gt;"",ISNUMBER(K114)),K114,Assumptions!$B$4)-B114)))</f>
        <v/>
      </c>
      <c r="O114" s="16">
        <f>IF(A114="","",IF(OR(I114=Assumptions!$F$7,I114=Assumptions!$F$8,I114=Assumptions!$F$9),"Closed",IF(OR(NOT(ISNUMBER(Assumptions!$B$4)),NOT(ISNUMBER(Assumptions!$B$5))),"Check assumptions",IF(NOT(ISNUMBER(J114)),"Set date",IF(J114&lt;Assumptions!$B$4,"Overdue",IF(J114&lt;=Assumptions!$B$4+Assumptions!$B$5,"Due soon","On track"))))))</f>
        <v/>
      </c>
      <c r="R114">
        <f>""</f>
        <v/>
      </c>
      <c r="S114">
        <f>""</f>
        <v/>
      </c>
      <c r="T114">
        <f>""</f>
        <v/>
      </c>
      <c r="U114">
        <f>""</f>
        <v/>
      </c>
    </row>
    <row r="115">
      <c r="A115" s="23" t="n"/>
      <c r="B115" s="36" t="n"/>
      <c r="C115" s="23" t="n"/>
      <c r="D115" s="23" t="n"/>
      <c r="E115" s="7">
        <f>IF(D115="","",IFERROR(VLOOKUP(D115,Partners!$A$5:$B$104,2,FALSE),"Check partner ID"))</f>
        <v/>
      </c>
      <c r="F115" s="23" t="n"/>
      <c r="G115" s="23" t="n"/>
      <c r="H115" s="23" t="n"/>
      <c r="I115" s="23" t="n"/>
      <c r="J115" s="36" t="n"/>
      <c r="K115" s="36" t="n"/>
      <c r="L115" s="25" t="n"/>
      <c r="M115" s="23" t="n"/>
      <c r="N115" s="10">
        <f>IF(A115="","",IF(OR(NOT(ISNUMBER(B115)),NOT(ISNUMBER(Assumptions!$B$4))),"",MAX(0,IF(AND(K115&lt;&gt;"",ISNUMBER(K115)),K115,Assumptions!$B$4)-B115)))</f>
        <v/>
      </c>
      <c r="O115" s="11">
        <f>IF(A115="","",IF(OR(I115=Assumptions!$F$7,I115=Assumptions!$F$8,I115=Assumptions!$F$9),"Closed",IF(OR(NOT(ISNUMBER(Assumptions!$B$4)),NOT(ISNUMBER(Assumptions!$B$5))),"Check assumptions",IF(NOT(ISNUMBER(J115)),"Set date",IF(J115&lt;Assumptions!$B$4,"Overdue",IF(J115&lt;=Assumptions!$B$4+Assumptions!$B$5,"Due soon","On track"))))))</f>
        <v/>
      </c>
      <c r="R115">
        <f>""</f>
        <v/>
      </c>
      <c r="S115">
        <f>""</f>
        <v/>
      </c>
      <c r="T115">
        <f>""</f>
        <v/>
      </c>
      <c r="U115">
        <f>""</f>
        <v/>
      </c>
    </row>
    <row r="116">
      <c r="A116" s="23" t="n"/>
      <c r="B116" s="36" t="n"/>
      <c r="C116" s="23" t="n"/>
      <c r="D116" s="23" t="n"/>
      <c r="E116" s="12">
        <f>IF(D116="","",IFERROR(VLOOKUP(D116,Partners!$A$5:$B$104,2,FALSE),"Check partner ID"))</f>
        <v/>
      </c>
      <c r="F116" s="23" t="n"/>
      <c r="G116" s="23" t="n"/>
      <c r="H116" s="23" t="n"/>
      <c r="I116" s="23" t="n"/>
      <c r="J116" s="36" t="n"/>
      <c r="K116" s="36" t="n"/>
      <c r="L116" s="25" t="n"/>
      <c r="M116" s="23" t="n"/>
      <c r="N116" s="15">
        <f>IF(A116="","",IF(OR(NOT(ISNUMBER(B116)),NOT(ISNUMBER(Assumptions!$B$4))),"",MAX(0,IF(AND(K116&lt;&gt;"",ISNUMBER(K116)),K116,Assumptions!$B$4)-B116)))</f>
        <v/>
      </c>
      <c r="O116" s="16">
        <f>IF(A116="","",IF(OR(I116=Assumptions!$F$7,I116=Assumptions!$F$8,I116=Assumptions!$F$9),"Closed",IF(OR(NOT(ISNUMBER(Assumptions!$B$4)),NOT(ISNUMBER(Assumptions!$B$5))),"Check assumptions",IF(NOT(ISNUMBER(J116)),"Set date",IF(J116&lt;Assumptions!$B$4,"Overdue",IF(J116&lt;=Assumptions!$B$4+Assumptions!$B$5,"Due soon","On track"))))))</f>
        <v/>
      </c>
      <c r="R116">
        <f>""</f>
        <v/>
      </c>
      <c r="S116">
        <f>""</f>
        <v/>
      </c>
      <c r="T116">
        <f>""</f>
        <v/>
      </c>
      <c r="U116">
        <f>""</f>
        <v/>
      </c>
    </row>
    <row r="117">
      <c r="A117" s="23" t="n"/>
      <c r="B117" s="36" t="n"/>
      <c r="C117" s="23" t="n"/>
      <c r="D117" s="23" t="n"/>
      <c r="E117" s="7">
        <f>IF(D117="","",IFERROR(VLOOKUP(D117,Partners!$A$5:$B$104,2,FALSE),"Check partner ID"))</f>
        <v/>
      </c>
      <c r="F117" s="23" t="n"/>
      <c r="G117" s="23" t="n"/>
      <c r="H117" s="23" t="n"/>
      <c r="I117" s="23" t="n"/>
      <c r="J117" s="36" t="n"/>
      <c r="K117" s="36" t="n"/>
      <c r="L117" s="25" t="n"/>
      <c r="M117" s="23" t="n"/>
      <c r="N117" s="10">
        <f>IF(A117="","",IF(OR(NOT(ISNUMBER(B117)),NOT(ISNUMBER(Assumptions!$B$4))),"",MAX(0,IF(AND(K117&lt;&gt;"",ISNUMBER(K117)),K117,Assumptions!$B$4)-B117)))</f>
        <v/>
      </c>
      <c r="O117" s="11">
        <f>IF(A117="","",IF(OR(I117=Assumptions!$F$7,I117=Assumptions!$F$8,I117=Assumptions!$F$9),"Closed",IF(OR(NOT(ISNUMBER(Assumptions!$B$4)),NOT(ISNUMBER(Assumptions!$B$5))),"Check assumptions",IF(NOT(ISNUMBER(J117)),"Set date",IF(J117&lt;Assumptions!$B$4,"Overdue",IF(J117&lt;=Assumptions!$B$4+Assumptions!$B$5,"Due soon","On track"))))))</f>
        <v/>
      </c>
      <c r="R117">
        <f>""</f>
        <v/>
      </c>
      <c r="S117">
        <f>""</f>
        <v/>
      </c>
      <c r="T117">
        <f>""</f>
        <v/>
      </c>
      <c r="U117">
        <f>""</f>
        <v/>
      </c>
    </row>
    <row r="118">
      <c r="A118" s="23" t="n"/>
      <c r="B118" s="36" t="n"/>
      <c r="C118" s="23" t="n"/>
      <c r="D118" s="23" t="n"/>
      <c r="E118" s="12">
        <f>IF(D118="","",IFERROR(VLOOKUP(D118,Partners!$A$5:$B$104,2,FALSE),"Check partner ID"))</f>
        <v/>
      </c>
      <c r="F118" s="23" t="n"/>
      <c r="G118" s="23" t="n"/>
      <c r="H118" s="23" t="n"/>
      <c r="I118" s="23" t="n"/>
      <c r="J118" s="36" t="n"/>
      <c r="K118" s="36" t="n"/>
      <c r="L118" s="25" t="n"/>
      <c r="M118" s="23" t="n"/>
      <c r="N118" s="15">
        <f>IF(A118="","",IF(OR(NOT(ISNUMBER(B118)),NOT(ISNUMBER(Assumptions!$B$4))),"",MAX(0,IF(AND(K118&lt;&gt;"",ISNUMBER(K118)),K118,Assumptions!$B$4)-B118)))</f>
        <v/>
      </c>
      <c r="O118" s="16">
        <f>IF(A118="","",IF(OR(I118=Assumptions!$F$7,I118=Assumptions!$F$8,I118=Assumptions!$F$9),"Closed",IF(OR(NOT(ISNUMBER(Assumptions!$B$4)),NOT(ISNUMBER(Assumptions!$B$5))),"Check assumptions",IF(NOT(ISNUMBER(J118)),"Set date",IF(J118&lt;Assumptions!$B$4,"Overdue",IF(J118&lt;=Assumptions!$B$4+Assumptions!$B$5,"Due soon","On track"))))))</f>
        <v/>
      </c>
      <c r="R118">
        <f>""</f>
        <v/>
      </c>
      <c r="S118">
        <f>""</f>
        <v/>
      </c>
      <c r="T118">
        <f>""</f>
        <v/>
      </c>
      <c r="U118">
        <f>""</f>
        <v/>
      </c>
    </row>
    <row r="119">
      <c r="A119" s="23" t="n"/>
      <c r="B119" s="36" t="n"/>
      <c r="C119" s="23" t="n"/>
      <c r="D119" s="23" t="n"/>
      <c r="E119" s="7">
        <f>IF(D119="","",IFERROR(VLOOKUP(D119,Partners!$A$5:$B$104,2,FALSE),"Check partner ID"))</f>
        <v/>
      </c>
      <c r="F119" s="23" t="n"/>
      <c r="G119" s="23" t="n"/>
      <c r="H119" s="23" t="n"/>
      <c r="I119" s="23" t="n"/>
      <c r="J119" s="36" t="n"/>
      <c r="K119" s="36" t="n"/>
      <c r="L119" s="25" t="n"/>
      <c r="M119" s="23" t="n"/>
      <c r="N119" s="10">
        <f>IF(A119="","",IF(OR(NOT(ISNUMBER(B119)),NOT(ISNUMBER(Assumptions!$B$4))),"",MAX(0,IF(AND(K119&lt;&gt;"",ISNUMBER(K119)),K119,Assumptions!$B$4)-B119)))</f>
        <v/>
      </c>
      <c r="O119" s="11">
        <f>IF(A119="","",IF(OR(I119=Assumptions!$F$7,I119=Assumptions!$F$8,I119=Assumptions!$F$9),"Closed",IF(OR(NOT(ISNUMBER(Assumptions!$B$4)),NOT(ISNUMBER(Assumptions!$B$5))),"Check assumptions",IF(NOT(ISNUMBER(J119)),"Set date",IF(J119&lt;Assumptions!$B$4,"Overdue",IF(J119&lt;=Assumptions!$B$4+Assumptions!$B$5,"Due soon","On track"))))))</f>
        <v/>
      </c>
      <c r="R119">
        <f>""</f>
        <v/>
      </c>
      <c r="S119">
        <f>""</f>
        <v/>
      </c>
      <c r="T119">
        <f>""</f>
        <v/>
      </c>
      <c r="U119">
        <f>""</f>
        <v/>
      </c>
    </row>
    <row r="120">
      <c r="A120" s="23" t="n"/>
      <c r="B120" s="36" t="n"/>
      <c r="C120" s="23" t="n"/>
      <c r="D120" s="23" t="n"/>
      <c r="E120" s="12">
        <f>IF(D120="","",IFERROR(VLOOKUP(D120,Partners!$A$5:$B$104,2,FALSE),"Check partner ID"))</f>
        <v/>
      </c>
      <c r="F120" s="23" t="n"/>
      <c r="G120" s="23" t="n"/>
      <c r="H120" s="23" t="n"/>
      <c r="I120" s="23" t="n"/>
      <c r="J120" s="36" t="n"/>
      <c r="K120" s="36" t="n"/>
      <c r="L120" s="25" t="n"/>
      <c r="M120" s="23" t="n"/>
      <c r="N120" s="15">
        <f>IF(A120="","",IF(OR(NOT(ISNUMBER(B120)),NOT(ISNUMBER(Assumptions!$B$4))),"",MAX(0,IF(AND(K120&lt;&gt;"",ISNUMBER(K120)),K120,Assumptions!$B$4)-B120)))</f>
        <v/>
      </c>
      <c r="O120" s="16">
        <f>IF(A120="","",IF(OR(I120=Assumptions!$F$7,I120=Assumptions!$F$8,I120=Assumptions!$F$9),"Closed",IF(OR(NOT(ISNUMBER(Assumptions!$B$4)),NOT(ISNUMBER(Assumptions!$B$5))),"Check assumptions",IF(NOT(ISNUMBER(J120)),"Set date",IF(J120&lt;Assumptions!$B$4,"Overdue",IF(J120&lt;=Assumptions!$B$4+Assumptions!$B$5,"Due soon","On track"))))))</f>
        <v/>
      </c>
      <c r="R120">
        <f>""</f>
        <v/>
      </c>
      <c r="S120">
        <f>""</f>
        <v/>
      </c>
      <c r="T120">
        <f>""</f>
        <v/>
      </c>
      <c r="U120">
        <f>""</f>
        <v/>
      </c>
    </row>
    <row r="121">
      <c r="A121" s="23" t="n"/>
      <c r="B121" s="36" t="n"/>
      <c r="C121" s="23" t="n"/>
      <c r="D121" s="23" t="n"/>
      <c r="E121" s="7">
        <f>IF(D121="","",IFERROR(VLOOKUP(D121,Partners!$A$5:$B$104,2,FALSE),"Check partner ID"))</f>
        <v/>
      </c>
      <c r="F121" s="23" t="n"/>
      <c r="G121" s="23" t="n"/>
      <c r="H121" s="23" t="n"/>
      <c r="I121" s="23" t="n"/>
      <c r="J121" s="36" t="n"/>
      <c r="K121" s="36" t="n"/>
      <c r="L121" s="25" t="n"/>
      <c r="M121" s="23" t="n"/>
      <c r="N121" s="10">
        <f>IF(A121="","",IF(OR(NOT(ISNUMBER(B121)),NOT(ISNUMBER(Assumptions!$B$4))),"",MAX(0,IF(AND(K121&lt;&gt;"",ISNUMBER(K121)),K121,Assumptions!$B$4)-B121)))</f>
        <v/>
      </c>
      <c r="O121" s="11">
        <f>IF(A121="","",IF(OR(I121=Assumptions!$F$7,I121=Assumptions!$F$8,I121=Assumptions!$F$9),"Closed",IF(OR(NOT(ISNUMBER(Assumptions!$B$4)),NOT(ISNUMBER(Assumptions!$B$5))),"Check assumptions",IF(NOT(ISNUMBER(J121)),"Set date",IF(J121&lt;Assumptions!$B$4,"Overdue",IF(J121&lt;=Assumptions!$B$4+Assumptions!$B$5,"Due soon","On track"))))))</f>
        <v/>
      </c>
      <c r="R121">
        <f>""</f>
        <v/>
      </c>
      <c r="S121">
        <f>""</f>
        <v/>
      </c>
      <c r="T121">
        <f>""</f>
        <v/>
      </c>
      <c r="U121">
        <f>""</f>
        <v/>
      </c>
    </row>
    <row r="122">
      <c r="A122" s="23" t="n"/>
      <c r="B122" s="36" t="n"/>
      <c r="C122" s="23" t="n"/>
      <c r="D122" s="23" t="n"/>
      <c r="E122" s="12">
        <f>IF(D122="","",IFERROR(VLOOKUP(D122,Partners!$A$5:$B$104,2,FALSE),"Check partner ID"))</f>
        <v/>
      </c>
      <c r="F122" s="23" t="n"/>
      <c r="G122" s="23" t="n"/>
      <c r="H122" s="23" t="n"/>
      <c r="I122" s="23" t="n"/>
      <c r="J122" s="36" t="n"/>
      <c r="K122" s="36" t="n"/>
      <c r="L122" s="25" t="n"/>
      <c r="M122" s="23" t="n"/>
      <c r="N122" s="15">
        <f>IF(A122="","",IF(OR(NOT(ISNUMBER(B122)),NOT(ISNUMBER(Assumptions!$B$4))),"",MAX(0,IF(AND(K122&lt;&gt;"",ISNUMBER(K122)),K122,Assumptions!$B$4)-B122)))</f>
        <v/>
      </c>
      <c r="O122" s="16">
        <f>IF(A122="","",IF(OR(I122=Assumptions!$F$7,I122=Assumptions!$F$8,I122=Assumptions!$F$9),"Closed",IF(OR(NOT(ISNUMBER(Assumptions!$B$4)),NOT(ISNUMBER(Assumptions!$B$5))),"Check assumptions",IF(NOT(ISNUMBER(J122)),"Set date",IF(J122&lt;Assumptions!$B$4,"Overdue",IF(J122&lt;=Assumptions!$B$4+Assumptions!$B$5,"Due soon","On track"))))))</f>
        <v/>
      </c>
      <c r="R122">
        <f>""</f>
        <v/>
      </c>
      <c r="S122">
        <f>""</f>
        <v/>
      </c>
      <c r="T122">
        <f>""</f>
        <v/>
      </c>
      <c r="U122">
        <f>""</f>
        <v/>
      </c>
    </row>
    <row r="123">
      <c r="A123" s="23" t="n"/>
      <c r="B123" s="36" t="n"/>
      <c r="C123" s="23" t="n"/>
      <c r="D123" s="23" t="n"/>
      <c r="E123" s="7">
        <f>IF(D123="","",IFERROR(VLOOKUP(D123,Partners!$A$5:$B$104,2,FALSE),"Check partner ID"))</f>
        <v/>
      </c>
      <c r="F123" s="23" t="n"/>
      <c r="G123" s="23" t="n"/>
      <c r="H123" s="23" t="n"/>
      <c r="I123" s="23" t="n"/>
      <c r="J123" s="36" t="n"/>
      <c r="K123" s="36" t="n"/>
      <c r="L123" s="25" t="n"/>
      <c r="M123" s="23" t="n"/>
      <c r="N123" s="10">
        <f>IF(A123="","",IF(OR(NOT(ISNUMBER(B123)),NOT(ISNUMBER(Assumptions!$B$4))),"",MAX(0,IF(AND(K123&lt;&gt;"",ISNUMBER(K123)),K123,Assumptions!$B$4)-B123)))</f>
        <v/>
      </c>
      <c r="O123" s="11">
        <f>IF(A123="","",IF(OR(I123=Assumptions!$F$7,I123=Assumptions!$F$8,I123=Assumptions!$F$9),"Closed",IF(OR(NOT(ISNUMBER(Assumptions!$B$4)),NOT(ISNUMBER(Assumptions!$B$5))),"Check assumptions",IF(NOT(ISNUMBER(J123)),"Set date",IF(J123&lt;Assumptions!$B$4,"Overdue",IF(J123&lt;=Assumptions!$B$4+Assumptions!$B$5,"Due soon","On track"))))))</f>
        <v/>
      </c>
      <c r="R123">
        <f>""</f>
        <v/>
      </c>
      <c r="S123">
        <f>""</f>
        <v/>
      </c>
      <c r="T123">
        <f>""</f>
        <v/>
      </c>
      <c r="U123">
        <f>""</f>
        <v/>
      </c>
    </row>
    <row r="124">
      <c r="A124" s="23" t="n"/>
      <c r="B124" s="36" t="n"/>
      <c r="C124" s="23" t="n"/>
      <c r="D124" s="23" t="n"/>
      <c r="E124" s="12">
        <f>IF(D124="","",IFERROR(VLOOKUP(D124,Partners!$A$5:$B$104,2,FALSE),"Check partner ID"))</f>
        <v/>
      </c>
      <c r="F124" s="23" t="n"/>
      <c r="G124" s="23" t="n"/>
      <c r="H124" s="23" t="n"/>
      <c r="I124" s="23" t="n"/>
      <c r="J124" s="36" t="n"/>
      <c r="K124" s="36" t="n"/>
      <c r="L124" s="25" t="n"/>
      <c r="M124" s="23" t="n"/>
      <c r="N124" s="15">
        <f>IF(A124="","",IF(OR(NOT(ISNUMBER(B124)),NOT(ISNUMBER(Assumptions!$B$4))),"",MAX(0,IF(AND(K124&lt;&gt;"",ISNUMBER(K124)),K124,Assumptions!$B$4)-B124)))</f>
        <v/>
      </c>
      <c r="O124" s="16">
        <f>IF(A124="","",IF(OR(I124=Assumptions!$F$7,I124=Assumptions!$F$8,I124=Assumptions!$F$9),"Closed",IF(OR(NOT(ISNUMBER(Assumptions!$B$4)),NOT(ISNUMBER(Assumptions!$B$5))),"Check assumptions",IF(NOT(ISNUMBER(J124)),"Set date",IF(J124&lt;Assumptions!$B$4,"Overdue",IF(J124&lt;=Assumptions!$B$4+Assumptions!$B$5,"Due soon","On track"))))))</f>
        <v/>
      </c>
      <c r="R124">
        <f>""</f>
        <v/>
      </c>
      <c r="S124">
        <f>""</f>
        <v/>
      </c>
      <c r="T124">
        <f>""</f>
        <v/>
      </c>
      <c r="U124">
        <f>""</f>
        <v/>
      </c>
    </row>
    <row r="125">
      <c r="A125" s="23" t="n"/>
      <c r="B125" s="36" t="n"/>
      <c r="C125" s="23" t="n"/>
      <c r="D125" s="23" t="n"/>
      <c r="E125" s="7">
        <f>IF(D125="","",IFERROR(VLOOKUP(D125,Partners!$A$5:$B$104,2,FALSE),"Check partner ID"))</f>
        <v/>
      </c>
      <c r="F125" s="23" t="n"/>
      <c r="G125" s="23" t="n"/>
      <c r="H125" s="23" t="n"/>
      <c r="I125" s="23" t="n"/>
      <c r="J125" s="36" t="n"/>
      <c r="K125" s="36" t="n"/>
      <c r="L125" s="25" t="n"/>
      <c r="M125" s="23" t="n"/>
      <c r="N125" s="10">
        <f>IF(A125="","",IF(OR(NOT(ISNUMBER(B125)),NOT(ISNUMBER(Assumptions!$B$4))),"",MAX(0,IF(AND(K125&lt;&gt;"",ISNUMBER(K125)),K125,Assumptions!$B$4)-B125)))</f>
        <v/>
      </c>
      <c r="O125" s="11">
        <f>IF(A125="","",IF(OR(I125=Assumptions!$F$7,I125=Assumptions!$F$8,I125=Assumptions!$F$9),"Closed",IF(OR(NOT(ISNUMBER(Assumptions!$B$4)),NOT(ISNUMBER(Assumptions!$B$5))),"Check assumptions",IF(NOT(ISNUMBER(J125)),"Set date",IF(J125&lt;Assumptions!$B$4,"Overdue",IF(J125&lt;=Assumptions!$B$4+Assumptions!$B$5,"Due soon","On track"))))))</f>
        <v/>
      </c>
      <c r="R125">
        <f>""</f>
        <v/>
      </c>
      <c r="S125">
        <f>""</f>
        <v/>
      </c>
      <c r="T125">
        <f>""</f>
        <v/>
      </c>
      <c r="U125">
        <f>""</f>
        <v/>
      </c>
    </row>
    <row r="126">
      <c r="A126" s="23" t="n"/>
      <c r="B126" s="36" t="n"/>
      <c r="C126" s="23" t="n"/>
      <c r="D126" s="23" t="n"/>
      <c r="E126" s="12">
        <f>IF(D126="","",IFERROR(VLOOKUP(D126,Partners!$A$5:$B$104,2,FALSE),"Check partner ID"))</f>
        <v/>
      </c>
      <c r="F126" s="23" t="n"/>
      <c r="G126" s="23" t="n"/>
      <c r="H126" s="23" t="n"/>
      <c r="I126" s="23" t="n"/>
      <c r="J126" s="36" t="n"/>
      <c r="K126" s="36" t="n"/>
      <c r="L126" s="25" t="n"/>
      <c r="M126" s="23" t="n"/>
      <c r="N126" s="15">
        <f>IF(A126="","",IF(OR(NOT(ISNUMBER(B126)),NOT(ISNUMBER(Assumptions!$B$4))),"",MAX(0,IF(AND(K126&lt;&gt;"",ISNUMBER(K126)),K126,Assumptions!$B$4)-B126)))</f>
        <v/>
      </c>
      <c r="O126" s="16">
        <f>IF(A126="","",IF(OR(I126=Assumptions!$F$7,I126=Assumptions!$F$8,I126=Assumptions!$F$9),"Closed",IF(OR(NOT(ISNUMBER(Assumptions!$B$4)),NOT(ISNUMBER(Assumptions!$B$5))),"Check assumptions",IF(NOT(ISNUMBER(J126)),"Set date",IF(J126&lt;Assumptions!$B$4,"Overdue",IF(J126&lt;=Assumptions!$B$4+Assumptions!$B$5,"Due soon","On track"))))))</f>
        <v/>
      </c>
      <c r="R126">
        <f>""</f>
        <v/>
      </c>
      <c r="S126">
        <f>""</f>
        <v/>
      </c>
      <c r="T126">
        <f>""</f>
        <v/>
      </c>
      <c r="U126">
        <f>""</f>
        <v/>
      </c>
    </row>
    <row r="127">
      <c r="A127" s="23" t="n"/>
      <c r="B127" s="36" t="n"/>
      <c r="C127" s="23" t="n"/>
      <c r="D127" s="23" t="n"/>
      <c r="E127" s="7">
        <f>IF(D127="","",IFERROR(VLOOKUP(D127,Partners!$A$5:$B$104,2,FALSE),"Check partner ID"))</f>
        <v/>
      </c>
      <c r="F127" s="23" t="n"/>
      <c r="G127" s="23" t="n"/>
      <c r="H127" s="23" t="n"/>
      <c r="I127" s="23" t="n"/>
      <c r="J127" s="36" t="n"/>
      <c r="K127" s="36" t="n"/>
      <c r="L127" s="25" t="n"/>
      <c r="M127" s="23" t="n"/>
      <c r="N127" s="10">
        <f>IF(A127="","",IF(OR(NOT(ISNUMBER(B127)),NOT(ISNUMBER(Assumptions!$B$4))),"",MAX(0,IF(AND(K127&lt;&gt;"",ISNUMBER(K127)),K127,Assumptions!$B$4)-B127)))</f>
        <v/>
      </c>
      <c r="O127" s="11">
        <f>IF(A127="","",IF(OR(I127=Assumptions!$F$7,I127=Assumptions!$F$8,I127=Assumptions!$F$9),"Closed",IF(OR(NOT(ISNUMBER(Assumptions!$B$4)),NOT(ISNUMBER(Assumptions!$B$5))),"Check assumptions",IF(NOT(ISNUMBER(J127)),"Set date",IF(J127&lt;Assumptions!$B$4,"Overdue",IF(J127&lt;=Assumptions!$B$4+Assumptions!$B$5,"Due soon","On track"))))))</f>
        <v/>
      </c>
      <c r="R127">
        <f>""</f>
        <v/>
      </c>
      <c r="S127">
        <f>""</f>
        <v/>
      </c>
      <c r="T127">
        <f>""</f>
        <v/>
      </c>
      <c r="U127">
        <f>""</f>
        <v/>
      </c>
    </row>
    <row r="128">
      <c r="A128" s="23" t="n"/>
      <c r="B128" s="36" t="n"/>
      <c r="C128" s="23" t="n"/>
      <c r="D128" s="23" t="n"/>
      <c r="E128" s="12">
        <f>IF(D128="","",IFERROR(VLOOKUP(D128,Partners!$A$5:$B$104,2,FALSE),"Check partner ID"))</f>
        <v/>
      </c>
      <c r="F128" s="23" t="n"/>
      <c r="G128" s="23" t="n"/>
      <c r="H128" s="23" t="n"/>
      <c r="I128" s="23" t="n"/>
      <c r="J128" s="36" t="n"/>
      <c r="K128" s="36" t="n"/>
      <c r="L128" s="25" t="n"/>
      <c r="M128" s="23" t="n"/>
      <c r="N128" s="15">
        <f>IF(A128="","",IF(OR(NOT(ISNUMBER(B128)),NOT(ISNUMBER(Assumptions!$B$4))),"",MAX(0,IF(AND(K128&lt;&gt;"",ISNUMBER(K128)),K128,Assumptions!$B$4)-B128)))</f>
        <v/>
      </c>
      <c r="O128" s="16">
        <f>IF(A128="","",IF(OR(I128=Assumptions!$F$7,I128=Assumptions!$F$8,I128=Assumptions!$F$9),"Closed",IF(OR(NOT(ISNUMBER(Assumptions!$B$4)),NOT(ISNUMBER(Assumptions!$B$5))),"Check assumptions",IF(NOT(ISNUMBER(J128)),"Set date",IF(J128&lt;Assumptions!$B$4,"Overdue",IF(J128&lt;=Assumptions!$B$4+Assumptions!$B$5,"Due soon","On track"))))))</f>
        <v/>
      </c>
      <c r="R128">
        <f>""</f>
        <v/>
      </c>
      <c r="S128">
        <f>""</f>
        <v/>
      </c>
      <c r="T128">
        <f>""</f>
        <v/>
      </c>
      <c r="U128">
        <f>""</f>
        <v/>
      </c>
    </row>
    <row r="129">
      <c r="A129" s="23" t="n"/>
      <c r="B129" s="36" t="n"/>
      <c r="C129" s="23" t="n"/>
      <c r="D129" s="23" t="n"/>
      <c r="E129" s="7">
        <f>IF(D129="","",IFERROR(VLOOKUP(D129,Partners!$A$5:$B$104,2,FALSE),"Check partner ID"))</f>
        <v/>
      </c>
      <c r="F129" s="23" t="n"/>
      <c r="G129" s="23" t="n"/>
      <c r="H129" s="23" t="n"/>
      <c r="I129" s="23" t="n"/>
      <c r="J129" s="36" t="n"/>
      <c r="K129" s="36" t="n"/>
      <c r="L129" s="25" t="n"/>
      <c r="M129" s="23" t="n"/>
      <c r="N129" s="10">
        <f>IF(A129="","",IF(OR(NOT(ISNUMBER(B129)),NOT(ISNUMBER(Assumptions!$B$4))),"",MAX(0,IF(AND(K129&lt;&gt;"",ISNUMBER(K129)),K129,Assumptions!$B$4)-B129)))</f>
        <v/>
      </c>
      <c r="O129" s="11">
        <f>IF(A129="","",IF(OR(I129=Assumptions!$F$7,I129=Assumptions!$F$8,I129=Assumptions!$F$9),"Closed",IF(OR(NOT(ISNUMBER(Assumptions!$B$4)),NOT(ISNUMBER(Assumptions!$B$5))),"Check assumptions",IF(NOT(ISNUMBER(J129)),"Set date",IF(J129&lt;Assumptions!$B$4,"Overdue",IF(J129&lt;=Assumptions!$B$4+Assumptions!$B$5,"Due soon","On track"))))))</f>
        <v/>
      </c>
      <c r="R129">
        <f>""</f>
        <v/>
      </c>
      <c r="S129">
        <f>""</f>
        <v/>
      </c>
      <c r="T129">
        <f>""</f>
        <v/>
      </c>
      <c r="U129">
        <f>""</f>
        <v/>
      </c>
    </row>
    <row r="130">
      <c r="A130" s="23" t="n"/>
      <c r="B130" s="36" t="n"/>
      <c r="C130" s="23" t="n"/>
      <c r="D130" s="23" t="n"/>
      <c r="E130" s="12">
        <f>IF(D130="","",IFERROR(VLOOKUP(D130,Partners!$A$5:$B$104,2,FALSE),"Check partner ID"))</f>
        <v/>
      </c>
      <c r="F130" s="23" t="n"/>
      <c r="G130" s="23" t="n"/>
      <c r="H130" s="23" t="n"/>
      <c r="I130" s="23" t="n"/>
      <c r="J130" s="36" t="n"/>
      <c r="K130" s="36" t="n"/>
      <c r="L130" s="25" t="n"/>
      <c r="M130" s="23" t="n"/>
      <c r="N130" s="15">
        <f>IF(A130="","",IF(OR(NOT(ISNUMBER(B130)),NOT(ISNUMBER(Assumptions!$B$4))),"",MAX(0,IF(AND(K130&lt;&gt;"",ISNUMBER(K130)),K130,Assumptions!$B$4)-B130)))</f>
        <v/>
      </c>
      <c r="O130" s="16">
        <f>IF(A130="","",IF(OR(I130=Assumptions!$F$7,I130=Assumptions!$F$8,I130=Assumptions!$F$9),"Closed",IF(OR(NOT(ISNUMBER(Assumptions!$B$4)),NOT(ISNUMBER(Assumptions!$B$5))),"Check assumptions",IF(NOT(ISNUMBER(J130)),"Set date",IF(J130&lt;Assumptions!$B$4,"Overdue",IF(J130&lt;=Assumptions!$B$4+Assumptions!$B$5,"Due soon","On track"))))))</f>
        <v/>
      </c>
      <c r="R130">
        <f>""</f>
        <v/>
      </c>
      <c r="S130">
        <f>""</f>
        <v/>
      </c>
      <c r="T130">
        <f>""</f>
        <v/>
      </c>
      <c r="U130">
        <f>""</f>
        <v/>
      </c>
    </row>
    <row r="131">
      <c r="A131" s="23" t="n"/>
      <c r="B131" s="36" t="n"/>
      <c r="C131" s="23" t="n"/>
      <c r="D131" s="23" t="n"/>
      <c r="E131" s="7">
        <f>IF(D131="","",IFERROR(VLOOKUP(D131,Partners!$A$5:$B$104,2,FALSE),"Check partner ID"))</f>
        <v/>
      </c>
      <c r="F131" s="23" t="n"/>
      <c r="G131" s="23" t="n"/>
      <c r="H131" s="23" t="n"/>
      <c r="I131" s="23" t="n"/>
      <c r="J131" s="36" t="n"/>
      <c r="K131" s="36" t="n"/>
      <c r="L131" s="25" t="n"/>
      <c r="M131" s="23" t="n"/>
      <c r="N131" s="10">
        <f>IF(A131="","",IF(OR(NOT(ISNUMBER(B131)),NOT(ISNUMBER(Assumptions!$B$4))),"",MAX(0,IF(AND(K131&lt;&gt;"",ISNUMBER(K131)),K131,Assumptions!$B$4)-B131)))</f>
        <v/>
      </c>
      <c r="O131" s="11">
        <f>IF(A131="","",IF(OR(I131=Assumptions!$F$7,I131=Assumptions!$F$8,I131=Assumptions!$F$9),"Closed",IF(OR(NOT(ISNUMBER(Assumptions!$B$4)),NOT(ISNUMBER(Assumptions!$B$5))),"Check assumptions",IF(NOT(ISNUMBER(J131)),"Set date",IF(J131&lt;Assumptions!$B$4,"Overdue",IF(J131&lt;=Assumptions!$B$4+Assumptions!$B$5,"Due soon","On track"))))))</f>
        <v/>
      </c>
      <c r="R131">
        <f>""</f>
        <v/>
      </c>
      <c r="S131">
        <f>""</f>
        <v/>
      </c>
      <c r="T131">
        <f>""</f>
        <v/>
      </c>
      <c r="U131">
        <f>""</f>
        <v/>
      </c>
    </row>
    <row r="132">
      <c r="A132" s="23" t="n"/>
      <c r="B132" s="36" t="n"/>
      <c r="C132" s="23" t="n"/>
      <c r="D132" s="23" t="n"/>
      <c r="E132" s="12">
        <f>IF(D132="","",IFERROR(VLOOKUP(D132,Partners!$A$5:$B$104,2,FALSE),"Check partner ID"))</f>
        <v/>
      </c>
      <c r="F132" s="23" t="n"/>
      <c r="G132" s="23" t="n"/>
      <c r="H132" s="23" t="n"/>
      <c r="I132" s="23" t="n"/>
      <c r="J132" s="36" t="n"/>
      <c r="K132" s="36" t="n"/>
      <c r="L132" s="25" t="n"/>
      <c r="M132" s="23" t="n"/>
      <c r="N132" s="15">
        <f>IF(A132="","",IF(OR(NOT(ISNUMBER(B132)),NOT(ISNUMBER(Assumptions!$B$4))),"",MAX(0,IF(AND(K132&lt;&gt;"",ISNUMBER(K132)),K132,Assumptions!$B$4)-B132)))</f>
        <v/>
      </c>
      <c r="O132" s="16">
        <f>IF(A132="","",IF(OR(I132=Assumptions!$F$7,I132=Assumptions!$F$8,I132=Assumptions!$F$9),"Closed",IF(OR(NOT(ISNUMBER(Assumptions!$B$4)),NOT(ISNUMBER(Assumptions!$B$5))),"Check assumptions",IF(NOT(ISNUMBER(J132)),"Set date",IF(J132&lt;Assumptions!$B$4,"Overdue",IF(J132&lt;=Assumptions!$B$4+Assumptions!$B$5,"Due soon","On track"))))))</f>
        <v/>
      </c>
      <c r="R132">
        <f>""</f>
        <v/>
      </c>
      <c r="S132">
        <f>""</f>
        <v/>
      </c>
      <c r="T132">
        <f>""</f>
        <v/>
      </c>
      <c r="U132">
        <f>""</f>
        <v/>
      </c>
    </row>
    <row r="133">
      <c r="A133" s="23" t="n"/>
      <c r="B133" s="36" t="n"/>
      <c r="C133" s="23" t="n"/>
      <c r="D133" s="23" t="n"/>
      <c r="E133" s="7">
        <f>IF(D133="","",IFERROR(VLOOKUP(D133,Partners!$A$5:$B$104,2,FALSE),"Check partner ID"))</f>
        <v/>
      </c>
      <c r="F133" s="23" t="n"/>
      <c r="G133" s="23" t="n"/>
      <c r="H133" s="23" t="n"/>
      <c r="I133" s="23" t="n"/>
      <c r="J133" s="36" t="n"/>
      <c r="K133" s="36" t="n"/>
      <c r="L133" s="25" t="n"/>
      <c r="M133" s="23" t="n"/>
      <c r="N133" s="10">
        <f>IF(A133="","",IF(OR(NOT(ISNUMBER(B133)),NOT(ISNUMBER(Assumptions!$B$4))),"",MAX(0,IF(AND(K133&lt;&gt;"",ISNUMBER(K133)),K133,Assumptions!$B$4)-B133)))</f>
        <v/>
      </c>
      <c r="O133" s="11">
        <f>IF(A133="","",IF(OR(I133=Assumptions!$F$7,I133=Assumptions!$F$8,I133=Assumptions!$F$9),"Closed",IF(OR(NOT(ISNUMBER(Assumptions!$B$4)),NOT(ISNUMBER(Assumptions!$B$5))),"Check assumptions",IF(NOT(ISNUMBER(J133)),"Set date",IF(J133&lt;Assumptions!$B$4,"Overdue",IF(J133&lt;=Assumptions!$B$4+Assumptions!$B$5,"Due soon","On track"))))))</f>
        <v/>
      </c>
      <c r="R133">
        <f>""</f>
        <v/>
      </c>
      <c r="S133">
        <f>""</f>
        <v/>
      </c>
      <c r="T133">
        <f>""</f>
        <v/>
      </c>
      <c r="U133">
        <f>""</f>
        <v/>
      </c>
    </row>
    <row r="134">
      <c r="A134" s="23" t="n"/>
      <c r="B134" s="36" t="n"/>
      <c r="C134" s="23" t="n"/>
      <c r="D134" s="23" t="n"/>
      <c r="E134" s="12">
        <f>IF(D134="","",IFERROR(VLOOKUP(D134,Partners!$A$5:$B$104,2,FALSE),"Check partner ID"))</f>
        <v/>
      </c>
      <c r="F134" s="23" t="n"/>
      <c r="G134" s="23" t="n"/>
      <c r="H134" s="23" t="n"/>
      <c r="I134" s="23" t="n"/>
      <c r="J134" s="36" t="n"/>
      <c r="K134" s="36" t="n"/>
      <c r="L134" s="25" t="n"/>
      <c r="M134" s="23" t="n"/>
      <c r="N134" s="15">
        <f>IF(A134="","",IF(OR(NOT(ISNUMBER(B134)),NOT(ISNUMBER(Assumptions!$B$4))),"",MAX(0,IF(AND(K134&lt;&gt;"",ISNUMBER(K134)),K134,Assumptions!$B$4)-B134)))</f>
        <v/>
      </c>
      <c r="O134" s="16">
        <f>IF(A134="","",IF(OR(I134=Assumptions!$F$7,I134=Assumptions!$F$8,I134=Assumptions!$F$9),"Closed",IF(OR(NOT(ISNUMBER(Assumptions!$B$4)),NOT(ISNUMBER(Assumptions!$B$5))),"Check assumptions",IF(NOT(ISNUMBER(J134)),"Set date",IF(J134&lt;Assumptions!$B$4,"Overdue",IF(J134&lt;=Assumptions!$B$4+Assumptions!$B$5,"Due soon","On track"))))))</f>
        <v/>
      </c>
      <c r="R134">
        <f>""</f>
        <v/>
      </c>
      <c r="S134">
        <f>""</f>
        <v/>
      </c>
      <c r="T134">
        <f>""</f>
        <v/>
      </c>
      <c r="U134">
        <f>""</f>
        <v/>
      </c>
    </row>
    <row r="135">
      <c r="A135" s="23" t="n"/>
      <c r="B135" s="36" t="n"/>
      <c r="C135" s="23" t="n"/>
      <c r="D135" s="23" t="n"/>
      <c r="E135" s="7">
        <f>IF(D135="","",IFERROR(VLOOKUP(D135,Partners!$A$5:$B$104,2,FALSE),"Check partner ID"))</f>
        <v/>
      </c>
      <c r="F135" s="23" t="n"/>
      <c r="G135" s="23" t="n"/>
      <c r="H135" s="23" t="n"/>
      <c r="I135" s="23" t="n"/>
      <c r="J135" s="36" t="n"/>
      <c r="K135" s="36" t="n"/>
      <c r="L135" s="25" t="n"/>
      <c r="M135" s="23" t="n"/>
      <c r="N135" s="10">
        <f>IF(A135="","",IF(OR(NOT(ISNUMBER(B135)),NOT(ISNUMBER(Assumptions!$B$4))),"",MAX(0,IF(AND(K135&lt;&gt;"",ISNUMBER(K135)),K135,Assumptions!$B$4)-B135)))</f>
        <v/>
      </c>
      <c r="O135" s="11">
        <f>IF(A135="","",IF(OR(I135=Assumptions!$F$7,I135=Assumptions!$F$8,I135=Assumptions!$F$9),"Closed",IF(OR(NOT(ISNUMBER(Assumptions!$B$4)),NOT(ISNUMBER(Assumptions!$B$5))),"Check assumptions",IF(NOT(ISNUMBER(J135)),"Set date",IF(J135&lt;Assumptions!$B$4,"Overdue",IF(J135&lt;=Assumptions!$B$4+Assumptions!$B$5,"Due soon","On track"))))))</f>
        <v/>
      </c>
      <c r="R135">
        <f>""</f>
        <v/>
      </c>
      <c r="S135">
        <f>""</f>
        <v/>
      </c>
      <c r="T135">
        <f>""</f>
        <v/>
      </c>
      <c r="U135">
        <f>""</f>
        <v/>
      </c>
    </row>
    <row r="136">
      <c r="A136" s="23" t="n"/>
      <c r="B136" s="36" t="n"/>
      <c r="C136" s="23" t="n"/>
      <c r="D136" s="23" t="n"/>
      <c r="E136" s="12">
        <f>IF(D136="","",IFERROR(VLOOKUP(D136,Partners!$A$5:$B$104,2,FALSE),"Check partner ID"))</f>
        <v/>
      </c>
      <c r="F136" s="23" t="n"/>
      <c r="G136" s="23" t="n"/>
      <c r="H136" s="23" t="n"/>
      <c r="I136" s="23" t="n"/>
      <c r="J136" s="36" t="n"/>
      <c r="K136" s="36" t="n"/>
      <c r="L136" s="25" t="n"/>
      <c r="M136" s="23" t="n"/>
      <c r="N136" s="15">
        <f>IF(A136="","",IF(OR(NOT(ISNUMBER(B136)),NOT(ISNUMBER(Assumptions!$B$4))),"",MAX(0,IF(AND(K136&lt;&gt;"",ISNUMBER(K136)),K136,Assumptions!$B$4)-B136)))</f>
        <v/>
      </c>
      <c r="O136" s="16">
        <f>IF(A136="","",IF(OR(I136=Assumptions!$F$7,I136=Assumptions!$F$8,I136=Assumptions!$F$9),"Closed",IF(OR(NOT(ISNUMBER(Assumptions!$B$4)),NOT(ISNUMBER(Assumptions!$B$5))),"Check assumptions",IF(NOT(ISNUMBER(J136)),"Set date",IF(J136&lt;Assumptions!$B$4,"Overdue",IF(J136&lt;=Assumptions!$B$4+Assumptions!$B$5,"Due soon","On track"))))))</f>
        <v/>
      </c>
      <c r="R136">
        <f>""</f>
        <v/>
      </c>
      <c r="S136">
        <f>""</f>
        <v/>
      </c>
      <c r="T136">
        <f>""</f>
        <v/>
      </c>
      <c r="U136">
        <f>""</f>
        <v/>
      </c>
    </row>
    <row r="137">
      <c r="A137" s="23" t="n"/>
      <c r="B137" s="36" t="n"/>
      <c r="C137" s="23" t="n"/>
      <c r="D137" s="23" t="n"/>
      <c r="E137" s="7">
        <f>IF(D137="","",IFERROR(VLOOKUP(D137,Partners!$A$5:$B$104,2,FALSE),"Check partner ID"))</f>
        <v/>
      </c>
      <c r="F137" s="23" t="n"/>
      <c r="G137" s="23" t="n"/>
      <c r="H137" s="23" t="n"/>
      <c r="I137" s="23" t="n"/>
      <c r="J137" s="36" t="n"/>
      <c r="K137" s="36" t="n"/>
      <c r="L137" s="25" t="n"/>
      <c r="M137" s="23" t="n"/>
      <c r="N137" s="10">
        <f>IF(A137="","",IF(OR(NOT(ISNUMBER(B137)),NOT(ISNUMBER(Assumptions!$B$4))),"",MAX(0,IF(AND(K137&lt;&gt;"",ISNUMBER(K137)),K137,Assumptions!$B$4)-B137)))</f>
        <v/>
      </c>
      <c r="O137" s="11">
        <f>IF(A137="","",IF(OR(I137=Assumptions!$F$7,I137=Assumptions!$F$8,I137=Assumptions!$F$9),"Closed",IF(OR(NOT(ISNUMBER(Assumptions!$B$4)),NOT(ISNUMBER(Assumptions!$B$5))),"Check assumptions",IF(NOT(ISNUMBER(J137)),"Set date",IF(J137&lt;Assumptions!$B$4,"Overdue",IF(J137&lt;=Assumptions!$B$4+Assumptions!$B$5,"Due soon","On track"))))))</f>
        <v/>
      </c>
      <c r="R137">
        <f>""</f>
        <v/>
      </c>
      <c r="S137">
        <f>""</f>
        <v/>
      </c>
      <c r="T137">
        <f>""</f>
        <v/>
      </c>
      <c r="U137">
        <f>""</f>
        <v/>
      </c>
    </row>
    <row r="138">
      <c r="A138" s="23" t="n"/>
      <c r="B138" s="36" t="n"/>
      <c r="C138" s="23" t="n"/>
      <c r="D138" s="23" t="n"/>
      <c r="E138" s="12">
        <f>IF(D138="","",IFERROR(VLOOKUP(D138,Partners!$A$5:$B$104,2,FALSE),"Check partner ID"))</f>
        <v/>
      </c>
      <c r="F138" s="23" t="n"/>
      <c r="G138" s="23" t="n"/>
      <c r="H138" s="23" t="n"/>
      <c r="I138" s="23" t="n"/>
      <c r="J138" s="36" t="n"/>
      <c r="K138" s="36" t="n"/>
      <c r="L138" s="25" t="n"/>
      <c r="M138" s="23" t="n"/>
      <c r="N138" s="15">
        <f>IF(A138="","",IF(OR(NOT(ISNUMBER(B138)),NOT(ISNUMBER(Assumptions!$B$4))),"",MAX(0,IF(AND(K138&lt;&gt;"",ISNUMBER(K138)),K138,Assumptions!$B$4)-B138)))</f>
        <v/>
      </c>
      <c r="O138" s="16">
        <f>IF(A138="","",IF(OR(I138=Assumptions!$F$7,I138=Assumptions!$F$8,I138=Assumptions!$F$9),"Closed",IF(OR(NOT(ISNUMBER(Assumptions!$B$4)),NOT(ISNUMBER(Assumptions!$B$5))),"Check assumptions",IF(NOT(ISNUMBER(J138)),"Set date",IF(J138&lt;Assumptions!$B$4,"Overdue",IF(J138&lt;=Assumptions!$B$4+Assumptions!$B$5,"Due soon","On track"))))))</f>
        <v/>
      </c>
      <c r="R138">
        <f>""</f>
        <v/>
      </c>
      <c r="S138">
        <f>""</f>
        <v/>
      </c>
      <c r="T138">
        <f>""</f>
        <v/>
      </c>
      <c r="U138">
        <f>""</f>
        <v/>
      </c>
    </row>
    <row r="139">
      <c r="A139" s="23" t="n"/>
      <c r="B139" s="36" t="n"/>
      <c r="C139" s="23" t="n"/>
      <c r="D139" s="23" t="n"/>
      <c r="E139" s="7">
        <f>IF(D139="","",IFERROR(VLOOKUP(D139,Partners!$A$5:$B$104,2,FALSE),"Check partner ID"))</f>
        <v/>
      </c>
      <c r="F139" s="23" t="n"/>
      <c r="G139" s="23" t="n"/>
      <c r="H139" s="23" t="n"/>
      <c r="I139" s="23" t="n"/>
      <c r="J139" s="36" t="n"/>
      <c r="K139" s="36" t="n"/>
      <c r="L139" s="25" t="n"/>
      <c r="M139" s="23" t="n"/>
      <c r="N139" s="10">
        <f>IF(A139="","",IF(OR(NOT(ISNUMBER(B139)),NOT(ISNUMBER(Assumptions!$B$4))),"",MAX(0,IF(AND(K139&lt;&gt;"",ISNUMBER(K139)),K139,Assumptions!$B$4)-B139)))</f>
        <v/>
      </c>
      <c r="O139" s="11">
        <f>IF(A139="","",IF(OR(I139=Assumptions!$F$7,I139=Assumptions!$F$8,I139=Assumptions!$F$9),"Closed",IF(OR(NOT(ISNUMBER(Assumptions!$B$4)),NOT(ISNUMBER(Assumptions!$B$5))),"Check assumptions",IF(NOT(ISNUMBER(J139)),"Set date",IF(J139&lt;Assumptions!$B$4,"Overdue",IF(J139&lt;=Assumptions!$B$4+Assumptions!$B$5,"Due soon","On track"))))))</f>
        <v/>
      </c>
      <c r="R139">
        <f>""</f>
        <v/>
      </c>
      <c r="S139">
        <f>""</f>
        <v/>
      </c>
      <c r="T139">
        <f>""</f>
        <v/>
      </c>
      <c r="U139">
        <f>""</f>
        <v/>
      </c>
    </row>
    <row r="140">
      <c r="A140" s="23" t="n"/>
      <c r="B140" s="36" t="n"/>
      <c r="C140" s="23" t="n"/>
      <c r="D140" s="23" t="n"/>
      <c r="E140" s="12">
        <f>IF(D140="","",IFERROR(VLOOKUP(D140,Partners!$A$5:$B$104,2,FALSE),"Check partner ID"))</f>
        <v/>
      </c>
      <c r="F140" s="23" t="n"/>
      <c r="G140" s="23" t="n"/>
      <c r="H140" s="23" t="n"/>
      <c r="I140" s="23" t="n"/>
      <c r="J140" s="36" t="n"/>
      <c r="K140" s="36" t="n"/>
      <c r="L140" s="25" t="n"/>
      <c r="M140" s="23" t="n"/>
      <c r="N140" s="15">
        <f>IF(A140="","",IF(OR(NOT(ISNUMBER(B140)),NOT(ISNUMBER(Assumptions!$B$4))),"",MAX(0,IF(AND(K140&lt;&gt;"",ISNUMBER(K140)),K140,Assumptions!$B$4)-B140)))</f>
        <v/>
      </c>
      <c r="O140" s="16">
        <f>IF(A140="","",IF(OR(I140=Assumptions!$F$7,I140=Assumptions!$F$8,I140=Assumptions!$F$9),"Closed",IF(OR(NOT(ISNUMBER(Assumptions!$B$4)),NOT(ISNUMBER(Assumptions!$B$5))),"Check assumptions",IF(NOT(ISNUMBER(J140)),"Set date",IF(J140&lt;Assumptions!$B$4,"Overdue",IF(J140&lt;=Assumptions!$B$4+Assumptions!$B$5,"Due soon","On track"))))))</f>
        <v/>
      </c>
      <c r="R140">
        <f>""</f>
        <v/>
      </c>
      <c r="S140">
        <f>""</f>
        <v/>
      </c>
      <c r="T140">
        <f>""</f>
        <v/>
      </c>
      <c r="U140">
        <f>""</f>
        <v/>
      </c>
    </row>
    <row r="141">
      <c r="A141" s="23" t="n"/>
      <c r="B141" s="36" t="n"/>
      <c r="C141" s="23" t="n"/>
      <c r="D141" s="23" t="n"/>
      <c r="E141" s="7">
        <f>IF(D141="","",IFERROR(VLOOKUP(D141,Partners!$A$5:$B$104,2,FALSE),"Check partner ID"))</f>
        <v/>
      </c>
      <c r="F141" s="23" t="n"/>
      <c r="G141" s="23" t="n"/>
      <c r="H141" s="23" t="n"/>
      <c r="I141" s="23" t="n"/>
      <c r="J141" s="36" t="n"/>
      <c r="K141" s="36" t="n"/>
      <c r="L141" s="25" t="n"/>
      <c r="M141" s="23" t="n"/>
      <c r="N141" s="10">
        <f>IF(A141="","",IF(OR(NOT(ISNUMBER(B141)),NOT(ISNUMBER(Assumptions!$B$4))),"",MAX(0,IF(AND(K141&lt;&gt;"",ISNUMBER(K141)),K141,Assumptions!$B$4)-B141)))</f>
        <v/>
      </c>
      <c r="O141" s="11">
        <f>IF(A141="","",IF(OR(I141=Assumptions!$F$7,I141=Assumptions!$F$8,I141=Assumptions!$F$9),"Closed",IF(OR(NOT(ISNUMBER(Assumptions!$B$4)),NOT(ISNUMBER(Assumptions!$B$5))),"Check assumptions",IF(NOT(ISNUMBER(J141)),"Set date",IF(J141&lt;Assumptions!$B$4,"Overdue",IF(J141&lt;=Assumptions!$B$4+Assumptions!$B$5,"Due soon","On track"))))))</f>
        <v/>
      </c>
      <c r="R141">
        <f>""</f>
        <v/>
      </c>
      <c r="S141">
        <f>""</f>
        <v/>
      </c>
      <c r="T141">
        <f>""</f>
        <v/>
      </c>
      <c r="U141">
        <f>""</f>
        <v/>
      </c>
    </row>
    <row r="142">
      <c r="A142" s="23" t="n"/>
      <c r="B142" s="36" t="n"/>
      <c r="C142" s="23" t="n"/>
      <c r="D142" s="23" t="n"/>
      <c r="E142" s="12">
        <f>IF(D142="","",IFERROR(VLOOKUP(D142,Partners!$A$5:$B$104,2,FALSE),"Check partner ID"))</f>
        <v/>
      </c>
      <c r="F142" s="23" t="n"/>
      <c r="G142" s="23" t="n"/>
      <c r="H142" s="23" t="n"/>
      <c r="I142" s="23" t="n"/>
      <c r="J142" s="36" t="n"/>
      <c r="K142" s="36" t="n"/>
      <c r="L142" s="25" t="n"/>
      <c r="M142" s="23" t="n"/>
      <c r="N142" s="15">
        <f>IF(A142="","",IF(OR(NOT(ISNUMBER(B142)),NOT(ISNUMBER(Assumptions!$B$4))),"",MAX(0,IF(AND(K142&lt;&gt;"",ISNUMBER(K142)),K142,Assumptions!$B$4)-B142)))</f>
        <v/>
      </c>
      <c r="O142" s="16">
        <f>IF(A142="","",IF(OR(I142=Assumptions!$F$7,I142=Assumptions!$F$8,I142=Assumptions!$F$9),"Closed",IF(OR(NOT(ISNUMBER(Assumptions!$B$4)),NOT(ISNUMBER(Assumptions!$B$5))),"Check assumptions",IF(NOT(ISNUMBER(J142)),"Set date",IF(J142&lt;Assumptions!$B$4,"Overdue",IF(J142&lt;=Assumptions!$B$4+Assumptions!$B$5,"Due soon","On track"))))))</f>
        <v/>
      </c>
      <c r="R142">
        <f>""</f>
        <v/>
      </c>
      <c r="S142">
        <f>""</f>
        <v/>
      </c>
      <c r="T142">
        <f>""</f>
        <v/>
      </c>
      <c r="U142">
        <f>""</f>
        <v/>
      </c>
    </row>
    <row r="143">
      <c r="A143" s="23" t="n"/>
      <c r="B143" s="36" t="n"/>
      <c r="C143" s="23" t="n"/>
      <c r="D143" s="23" t="n"/>
      <c r="E143" s="7">
        <f>IF(D143="","",IFERROR(VLOOKUP(D143,Partners!$A$5:$B$104,2,FALSE),"Check partner ID"))</f>
        <v/>
      </c>
      <c r="F143" s="23" t="n"/>
      <c r="G143" s="23" t="n"/>
      <c r="H143" s="23" t="n"/>
      <c r="I143" s="23" t="n"/>
      <c r="J143" s="36" t="n"/>
      <c r="K143" s="36" t="n"/>
      <c r="L143" s="25" t="n"/>
      <c r="M143" s="23" t="n"/>
      <c r="N143" s="10">
        <f>IF(A143="","",IF(OR(NOT(ISNUMBER(B143)),NOT(ISNUMBER(Assumptions!$B$4))),"",MAX(0,IF(AND(K143&lt;&gt;"",ISNUMBER(K143)),K143,Assumptions!$B$4)-B143)))</f>
        <v/>
      </c>
      <c r="O143" s="11">
        <f>IF(A143="","",IF(OR(I143=Assumptions!$F$7,I143=Assumptions!$F$8,I143=Assumptions!$F$9),"Closed",IF(OR(NOT(ISNUMBER(Assumptions!$B$4)),NOT(ISNUMBER(Assumptions!$B$5))),"Check assumptions",IF(NOT(ISNUMBER(J143)),"Set date",IF(J143&lt;Assumptions!$B$4,"Overdue",IF(J143&lt;=Assumptions!$B$4+Assumptions!$B$5,"Due soon","On track"))))))</f>
        <v/>
      </c>
      <c r="R143">
        <f>""</f>
        <v/>
      </c>
      <c r="S143">
        <f>""</f>
        <v/>
      </c>
      <c r="T143">
        <f>""</f>
        <v/>
      </c>
      <c r="U143">
        <f>""</f>
        <v/>
      </c>
    </row>
    <row r="144">
      <c r="A144" s="23" t="n"/>
      <c r="B144" s="36" t="n"/>
      <c r="C144" s="23" t="n"/>
      <c r="D144" s="23" t="n"/>
      <c r="E144" s="12">
        <f>IF(D144="","",IFERROR(VLOOKUP(D144,Partners!$A$5:$B$104,2,FALSE),"Check partner ID"))</f>
        <v/>
      </c>
      <c r="F144" s="23" t="n"/>
      <c r="G144" s="23" t="n"/>
      <c r="H144" s="23" t="n"/>
      <c r="I144" s="23" t="n"/>
      <c r="J144" s="36" t="n"/>
      <c r="K144" s="36" t="n"/>
      <c r="L144" s="25" t="n"/>
      <c r="M144" s="23" t="n"/>
      <c r="N144" s="15">
        <f>IF(A144="","",IF(OR(NOT(ISNUMBER(B144)),NOT(ISNUMBER(Assumptions!$B$4))),"",MAX(0,IF(AND(K144&lt;&gt;"",ISNUMBER(K144)),K144,Assumptions!$B$4)-B144)))</f>
        <v/>
      </c>
      <c r="O144" s="16">
        <f>IF(A144="","",IF(OR(I144=Assumptions!$F$7,I144=Assumptions!$F$8,I144=Assumptions!$F$9),"Closed",IF(OR(NOT(ISNUMBER(Assumptions!$B$4)),NOT(ISNUMBER(Assumptions!$B$5))),"Check assumptions",IF(NOT(ISNUMBER(J144)),"Set date",IF(J144&lt;Assumptions!$B$4,"Overdue",IF(J144&lt;=Assumptions!$B$4+Assumptions!$B$5,"Due soon","On track"))))))</f>
        <v/>
      </c>
      <c r="R144">
        <f>""</f>
        <v/>
      </c>
      <c r="S144">
        <f>""</f>
        <v/>
      </c>
      <c r="T144">
        <f>""</f>
        <v/>
      </c>
      <c r="U144">
        <f>""</f>
        <v/>
      </c>
    </row>
    <row r="145">
      <c r="A145" s="23" t="n"/>
      <c r="B145" s="36" t="n"/>
      <c r="C145" s="23" t="n"/>
      <c r="D145" s="23" t="n"/>
      <c r="E145" s="7">
        <f>IF(D145="","",IFERROR(VLOOKUP(D145,Partners!$A$5:$B$104,2,FALSE),"Check partner ID"))</f>
        <v/>
      </c>
      <c r="F145" s="23" t="n"/>
      <c r="G145" s="23" t="n"/>
      <c r="H145" s="23" t="n"/>
      <c r="I145" s="23" t="n"/>
      <c r="J145" s="36" t="n"/>
      <c r="K145" s="36" t="n"/>
      <c r="L145" s="25" t="n"/>
      <c r="M145" s="23" t="n"/>
      <c r="N145" s="10">
        <f>IF(A145="","",IF(OR(NOT(ISNUMBER(B145)),NOT(ISNUMBER(Assumptions!$B$4))),"",MAX(0,IF(AND(K145&lt;&gt;"",ISNUMBER(K145)),K145,Assumptions!$B$4)-B145)))</f>
        <v/>
      </c>
      <c r="O145" s="11">
        <f>IF(A145="","",IF(OR(I145=Assumptions!$F$7,I145=Assumptions!$F$8,I145=Assumptions!$F$9),"Closed",IF(OR(NOT(ISNUMBER(Assumptions!$B$4)),NOT(ISNUMBER(Assumptions!$B$5))),"Check assumptions",IF(NOT(ISNUMBER(J145)),"Set date",IF(J145&lt;Assumptions!$B$4,"Overdue",IF(J145&lt;=Assumptions!$B$4+Assumptions!$B$5,"Due soon","On track"))))))</f>
        <v/>
      </c>
      <c r="R145">
        <f>""</f>
        <v/>
      </c>
      <c r="S145">
        <f>""</f>
        <v/>
      </c>
      <c r="T145">
        <f>""</f>
        <v/>
      </c>
      <c r="U145">
        <f>""</f>
        <v/>
      </c>
    </row>
    <row r="146">
      <c r="A146" s="23" t="n"/>
      <c r="B146" s="36" t="n"/>
      <c r="C146" s="23" t="n"/>
      <c r="D146" s="23" t="n"/>
      <c r="E146" s="12">
        <f>IF(D146="","",IFERROR(VLOOKUP(D146,Partners!$A$5:$B$104,2,FALSE),"Check partner ID"))</f>
        <v/>
      </c>
      <c r="F146" s="23" t="n"/>
      <c r="G146" s="23" t="n"/>
      <c r="H146" s="23" t="n"/>
      <c r="I146" s="23" t="n"/>
      <c r="J146" s="36" t="n"/>
      <c r="K146" s="36" t="n"/>
      <c r="L146" s="25" t="n"/>
      <c r="M146" s="23" t="n"/>
      <c r="N146" s="15">
        <f>IF(A146="","",IF(OR(NOT(ISNUMBER(B146)),NOT(ISNUMBER(Assumptions!$B$4))),"",MAX(0,IF(AND(K146&lt;&gt;"",ISNUMBER(K146)),K146,Assumptions!$B$4)-B146)))</f>
        <v/>
      </c>
      <c r="O146" s="16">
        <f>IF(A146="","",IF(OR(I146=Assumptions!$F$7,I146=Assumptions!$F$8,I146=Assumptions!$F$9),"Closed",IF(OR(NOT(ISNUMBER(Assumptions!$B$4)),NOT(ISNUMBER(Assumptions!$B$5))),"Check assumptions",IF(NOT(ISNUMBER(J146)),"Set date",IF(J146&lt;Assumptions!$B$4,"Overdue",IF(J146&lt;=Assumptions!$B$4+Assumptions!$B$5,"Due soon","On track"))))))</f>
        <v/>
      </c>
      <c r="R146">
        <f>""</f>
        <v/>
      </c>
      <c r="S146">
        <f>""</f>
        <v/>
      </c>
      <c r="T146">
        <f>""</f>
        <v/>
      </c>
      <c r="U146">
        <f>""</f>
        <v/>
      </c>
    </row>
    <row r="147">
      <c r="A147" s="23" t="n"/>
      <c r="B147" s="36" t="n"/>
      <c r="C147" s="23" t="n"/>
      <c r="D147" s="23" t="n"/>
      <c r="E147" s="7">
        <f>IF(D147="","",IFERROR(VLOOKUP(D147,Partners!$A$5:$B$104,2,FALSE),"Check partner ID"))</f>
        <v/>
      </c>
      <c r="F147" s="23" t="n"/>
      <c r="G147" s="23" t="n"/>
      <c r="H147" s="23" t="n"/>
      <c r="I147" s="23" t="n"/>
      <c r="J147" s="36" t="n"/>
      <c r="K147" s="36" t="n"/>
      <c r="L147" s="25" t="n"/>
      <c r="M147" s="23" t="n"/>
      <c r="N147" s="10">
        <f>IF(A147="","",IF(OR(NOT(ISNUMBER(B147)),NOT(ISNUMBER(Assumptions!$B$4))),"",MAX(0,IF(AND(K147&lt;&gt;"",ISNUMBER(K147)),K147,Assumptions!$B$4)-B147)))</f>
        <v/>
      </c>
      <c r="O147" s="11">
        <f>IF(A147="","",IF(OR(I147=Assumptions!$F$7,I147=Assumptions!$F$8,I147=Assumptions!$F$9),"Closed",IF(OR(NOT(ISNUMBER(Assumptions!$B$4)),NOT(ISNUMBER(Assumptions!$B$5))),"Check assumptions",IF(NOT(ISNUMBER(J147)),"Set date",IF(J147&lt;Assumptions!$B$4,"Overdue",IF(J147&lt;=Assumptions!$B$4+Assumptions!$B$5,"Due soon","On track"))))))</f>
        <v/>
      </c>
      <c r="R147">
        <f>""</f>
        <v/>
      </c>
      <c r="S147">
        <f>""</f>
        <v/>
      </c>
      <c r="T147">
        <f>""</f>
        <v/>
      </c>
      <c r="U147">
        <f>""</f>
        <v/>
      </c>
    </row>
    <row r="148">
      <c r="A148" s="23" t="n"/>
      <c r="B148" s="36" t="n"/>
      <c r="C148" s="23" t="n"/>
      <c r="D148" s="23" t="n"/>
      <c r="E148" s="12">
        <f>IF(D148="","",IFERROR(VLOOKUP(D148,Partners!$A$5:$B$104,2,FALSE),"Check partner ID"))</f>
        <v/>
      </c>
      <c r="F148" s="23" t="n"/>
      <c r="G148" s="23" t="n"/>
      <c r="H148" s="23" t="n"/>
      <c r="I148" s="23" t="n"/>
      <c r="J148" s="36" t="n"/>
      <c r="K148" s="36" t="n"/>
      <c r="L148" s="25" t="n"/>
      <c r="M148" s="23" t="n"/>
      <c r="N148" s="15">
        <f>IF(A148="","",IF(OR(NOT(ISNUMBER(B148)),NOT(ISNUMBER(Assumptions!$B$4))),"",MAX(0,IF(AND(K148&lt;&gt;"",ISNUMBER(K148)),K148,Assumptions!$B$4)-B148)))</f>
        <v/>
      </c>
      <c r="O148" s="16">
        <f>IF(A148="","",IF(OR(I148=Assumptions!$F$7,I148=Assumptions!$F$8,I148=Assumptions!$F$9),"Closed",IF(OR(NOT(ISNUMBER(Assumptions!$B$4)),NOT(ISNUMBER(Assumptions!$B$5))),"Check assumptions",IF(NOT(ISNUMBER(J148)),"Set date",IF(J148&lt;Assumptions!$B$4,"Overdue",IF(J148&lt;=Assumptions!$B$4+Assumptions!$B$5,"Due soon","On track"))))))</f>
        <v/>
      </c>
      <c r="R148">
        <f>""</f>
        <v/>
      </c>
      <c r="S148">
        <f>""</f>
        <v/>
      </c>
      <c r="T148">
        <f>""</f>
        <v/>
      </c>
      <c r="U148">
        <f>""</f>
        <v/>
      </c>
    </row>
    <row r="149">
      <c r="A149" s="23" t="n"/>
      <c r="B149" s="36" t="n"/>
      <c r="C149" s="23" t="n"/>
      <c r="D149" s="23" t="n"/>
      <c r="E149" s="7">
        <f>IF(D149="","",IFERROR(VLOOKUP(D149,Partners!$A$5:$B$104,2,FALSE),"Check partner ID"))</f>
        <v/>
      </c>
      <c r="F149" s="23" t="n"/>
      <c r="G149" s="23" t="n"/>
      <c r="H149" s="23" t="n"/>
      <c r="I149" s="23" t="n"/>
      <c r="J149" s="36" t="n"/>
      <c r="K149" s="36" t="n"/>
      <c r="L149" s="25" t="n"/>
      <c r="M149" s="23" t="n"/>
      <c r="N149" s="10">
        <f>IF(A149="","",IF(OR(NOT(ISNUMBER(B149)),NOT(ISNUMBER(Assumptions!$B$4))),"",MAX(0,IF(AND(K149&lt;&gt;"",ISNUMBER(K149)),K149,Assumptions!$B$4)-B149)))</f>
        <v/>
      </c>
      <c r="O149" s="11">
        <f>IF(A149="","",IF(OR(I149=Assumptions!$F$7,I149=Assumptions!$F$8,I149=Assumptions!$F$9),"Closed",IF(OR(NOT(ISNUMBER(Assumptions!$B$4)),NOT(ISNUMBER(Assumptions!$B$5))),"Check assumptions",IF(NOT(ISNUMBER(J149)),"Set date",IF(J149&lt;Assumptions!$B$4,"Overdue",IF(J149&lt;=Assumptions!$B$4+Assumptions!$B$5,"Due soon","On track"))))))</f>
        <v/>
      </c>
      <c r="R149">
        <f>""</f>
        <v/>
      </c>
      <c r="S149">
        <f>""</f>
        <v/>
      </c>
      <c r="T149">
        <f>""</f>
        <v/>
      </c>
      <c r="U149">
        <f>""</f>
        <v/>
      </c>
    </row>
    <row r="150">
      <c r="A150" s="23" t="n"/>
      <c r="B150" s="36" t="n"/>
      <c r="C150" s="23" t="n"/>
      <c r="D150" s="23" t="n"/>
      <c r="E150" s="12">
        <f>IF(D150="","",IFERROR(VLOOKUP(D150,Partners!$A$5:$B$104,2,FALSE),"Check partner ID"))</f>
        <v/>
      </c>
      <c r="F150" s="23" t="n"/>
      <c r="G150" s="23" t="n"/>
      <c r="H150" s="23" t="n"/>
      <c r="I150" s="23" t="n"/>
      <c r="J150" s="36" t="n"/>
      <c r="K150" s="36" t="n"/>
      <c r="L150" s="25" t="n"/>
      <c r="M150" s="23" t="n"/>
      <c r="N150" s="15">
        <f>IF(A150="","",IF(OR(NOT(ISNUMBER(B150)),NOT(ISNUMBER(Assumptions!$B$4))),"",MAX(0,IF(AND(K150&lt;&gt;"",ISNUMBER(K150)),K150,Assumptions!$B$4)-B150)))</f>
        <v/>
      </c>
      <c r="O150" s="16">
        <f>IF(A150="","",IF(OR(I150=Assumptions!$F$7,I150=Assumptions!$F$8,I150=Assumptions!$F$9),"Closed",IF(OR(NOT(ISNUMBER(Assumptions!$B$4)),NOT(ISNUMBER(Assumptions!$B$5))),"Check assumptions",IF(NOT(ISNUMBER(J150)),"Set date",IF(J150&lt;Assumptions!$B$4,"Overdue",IF(J150&lt;=Assumptions!$B$4+Assumptions!$B$5,"Due soon","On track"))))))</f>
        <v/>
      </c>
      <c r="R150">
        <f>""</f>
        <v/>
      </c>
      <c r="S150">
        <f>""</f>
        <v/>
      </c>
      <c r="T150">
        <f>""</f>
        <v/>
      </c>
      <c r="U150">
        <f>""</f>
        <v/>
      </c>
    </row>
    <row r="151">
      <c r="A151" s="23" t="n"/>
      <c r="B151" s="36" t="n"/>
      <c r="C151" s="23" t="n"/>
      <c r="D151" s="23" t="n"/>
      <c r="E151" s="7">
        <f>IF(D151="","",IFERROR(VLOOKUP(D151,Partners!$A$5:$B$104,2,FALSE),"Check partner ID"))</f>
        <v/>
      </c>
      <c r="F151" s="23" t="n"/>
      <c r="G151" s="23" t="n"/>
      <c r="H151" s="23" t="n"/>
      <c r="I151" s="23" t="n"/>
      <c r="J151" s="36" t="n"/>
      <c r="K151" s="36" t="n"/>
      <c r="L151" s="25" t="n"/>
      <c r="M151" s="23" t="n"/>
      <c r="N151" s="10">
        <f>IF(A151="","",IF(OR(NOT(ISNUMBER(B151)),NOT(ISNUMBER(Assumptions!$B$4))),"",MAX(0,IF(AND(K151&lt;&gt;"",ISNUMBER(K151)),K151,Assumptions!$B$4)-B151)))</f>
        <v/>
      </c>
      <c r="O151" s="11">
        <f>IF(A151="","",IF(OR(I151=Assumptions!$F$7,I151=Assumptions!$F$8,I151=Assumptions!$F$9),"Closed",IF(OR(NOT(ISNUMBER(Assumptions!$B$4)),NOT(ISNUMBER(Assumptions!$B$5))),"Check assumptions",IF(NOT(ISNUMBER(J151)),"Set date",IF(J151&lt;Assumptions!$B$4,"Overdue",IF(J151&lt;=Assumptions!$B$4+Assumptions!$B$5,"Due soon","On track"))))))</f>
        <v/>
      </c>
      <c r="R151">
        <f>""</f>
        <v/>
      </c>
      <c r="S151">
        <f>""</f>
        <v/>
      </c>
      <c r="T151">
        <f>""</f>
        <v/>
      </c>
      <c r="U151">
        <f>""</f>
        <v/>
      </c>
    </row>
    <row r="152">
      <c r="A152" s="23" t="n"/>
      <c r="B152" s="36" t="n"/>
      <c r="C152" s="23" t="n"/>
      <c r="D152" s="23" t="n"/>
      <c r="E152" s="12">
        <f>IF(D152="","",IFERROR(VLOOKUP(D152,Partners!$A$5:$B$104,2,FALSE),"Check partner ID"))</f>
        <v/>
      </c>
      <c r="F152" s="23" t="n"/>
      <c r="G152" s="23" t="n"/>
      <c r="H152" s="23" t="n"/>
      <c r="I152" s="23" t="n"/>
      <c r="J152" s="36" t="n"/>
      <c r="K152" s="36" t="n"/>
      <c r="L152" s="25" t="n"/>
      <c r="M152" s="23" t="n"/>
      <c r="N152" s="15">
        <f>IF(A152="","",IF(OR(NOT(ISNUMBER(B152)),NOT(ISNUMBER(Assumptions!$B$4))),"",MAX(0,IF(AND(K152&lt;&gt;"",ISNUMBER(K152)),K152,Assumptions!$B$4)-B152)))</f>
        <v/>
      </c>
      <c r="O152" s="16">
        <f>IF(A152="","",IF(OR(I152=Assumptions!$F$7,I152=Assumptions!$F$8,I152=Assumptions!$F$9),"Closed",IF(OR(NOT(ISNUMBER(Assumptions!$B$4)),NOT(ISNUMBER(Assumptions!$B$5))),"Check assumptions",IF(NOT(ISNUMBER(J152)),"Set date",IF(J152&lt;Assumptions!$B$4,"Overdue",IF(J152&lt;=Assumptions!$B$4+Assumptions!$B$5,"Due soon","On track"))))))</f>
        <v/>
      </c>
      <c r="R152">
        <f>""</f>
        <v/>
      </c>
      <c r="S152">
        <f>""</f>
        <v/>
      </c>
      <c r="T152">
        <f>""</f>
        <v/>
      </c>
      <c r="U152">
        <f>""</f>
        <v/>
      </c>
    </row>
    <row r="153">
      <c r="A153" s="23" t="n"/>
      <c r="B153" s="36" t="n"/>
      <c r="C153" s="23" t="n"/>
      <c r="D153" s="23" t="n"/>
      <c r="E153" s="7">
        <f>IF(D153="","",IFERROR(VLOOKUP(D153,Partners!$A$5:$B$104,2,FALSE),"Check partner ID"))</f>
        <v/>
      </c>
      <c r="F153" s="23" t="n"/>
      <c r="G153" s="23" t="n"/>
      <c r="H153" s="23" t="n"/>
      <c r="I153" s="23" t="n"/>
      <c r="J153" s="36" t="n"/>
      <c r="K153" s="36" t="n"/>
      <c r="L153" s="25" t="n"/>
      <c r="M153" s="23" t="n"/>
      <c r="N153" s="10">
        <f>IF(A153="","",IF(OR(NOT(ISNUMBER(B153)),NOT(ISNUMBER(Assumptions!$B$4))),"",MAX(0,IF(AND(K153&lt;&gt;"",ISNUMBER(K153)),K153,Assumptions!$B$4)-B153)))</f>
        <v/>
      </c>
      <c r="O153" s="11">
        <f>IF(A153="","",IF(OR(I153=Assumptions!$F$7,I153=Assumptions!$F$8,I153=Assumptions!$F$9),"Closed",IF(OR(NOT(ISNUMBER(Assumptions!$B$4)),NOT(ISNUMBER(Assumptions!$B$5))),"Check assumptions",IF(NOT(ISNUMBER(J153)),"Set date",IF(J153&lt;Assumptions!$B$4,"Overdue",IF(J153&lt;=Assumptions!$B$4+Assumptions!$B$5,"Due soon","On track"))))))</f>
        <v/>
      </c>
      <c r="R153">
        <f>""</f>
        <v/>
      </c>
      <c r="S153">
        <f>""</f>
        <v/>
      </c>
      <c r="T153">
        <f>""</f>
        <v/>
      </c>
      <c r="U153">
        <f>""</f>
        <v/>
      </c>
    </row>
    <row r="154">
      <c r="A154" s="23" t="n"/>
      <c r="B154" s="36" t="n"/>
      <c r="C154" s="23" t="n"/>
      <c r="D154" s="23" t="n"/>
      <c r="E154" s="12">
        <f>IF(D154="","",IFERROR(VLOOKUP(D154,Partners!$A$5:$B$104,2,FALSE),"Check partner ID"))</f>
        <v/>
      </c>
      <c r="F154" s="23" t="n"/>
      <c r="G154" s="23" t="n"/>
      <c r="H154" s="23" t="n"/>
      <c r="I154" s="23" t="n"/>
      <c r="J154" s="36" t="n"/>
      <c r="K154" s="36" t="n"/>
      <c r="L154" s="25" t="n"/>
      <c r="M154" s="23" t="n"/>
      <c r="N154" s="15">
        <f>IF(A154="","",IF(OR(NOT(ISNUMBER(B154)),NOT(ISNUMBER(Assumptions!$B$4))),"",MAX(0,IF(AND(K154&lt;&gt;"",ISNUMBER(K154)),K154,Assumptions!$B$4)-B154)))</f>
        <v/>
      </c>
      <c r="O154" s="16">
        <f>IF(A154="","",IF(OR(I154=Assumptions!$F$7,I154=Assumptions!$F$8,I154=Assumptions!$F$9),"Closed",IF(OR(NOT(ISNUMBER(Assumptions!$B$4)),NOT(ISNUMBER(Assumptions!$B$5))),"Check assumptions",IF(NOT(ISNUMBER(J154)),"Set date",IF(J154&lt;Assumptions!$B$4,"Overdue",IF(J154&lt;=Assumptions!$B$4+Assumptions!$B$5,"Due soon","On track"))))))</f>
        <v/>
      </c>
      <c r="R154">
        <f>""</f>
        <v/>
      </c>
      <c r="S154">
        <f>""</f>
        <v/>
      </c>
      <c r="T154">
        <f>""</f>
        <v/>
      </c>
      <c r="U154">
        <f>""</f>
        <v/>
      </c>
    </row>
  </sheetData>
  <autoFilter ref="A4:O154"/>
  <mergeCells count="1">
    <mergeCell ref="A1:O1"/>
  </mergeCells>
  <conditionalFormatting sqref="E5:E154">
    <cfRule type="expression" priority="1" dxfId="0">
      <formula>$E5="Check partner ID"</formula>
    </cfRule>
  </conditionalFormatting>
  <conditionalFormatting sqref="I5:I154">
    <cfRule type="expression" priority="2" dxfId="2">
      <formula>$I5="Won"</formula>
    </cfRule>
  </conditionalFormatting>
  <conditionalFormatting sqref="O5:O154">
    <cfRule type="expression" priority="3" dxfId="0">
      <formula>$O5="Overdue"</formula>
    </cfRule>
    <cfRule type="expression" priority="4" dxfId="1">
      <formula>$O5="Due soon"</formula>
    </cfRule>
    <cfRule type="expression" priority="5" dxfId="2">
      <formula>$O5="On track"</formula>
    </cfRule>
    <cfRule type="expression" priority="6" dxfId="0">
      <formula>$O5="Set date"</formula>
    </cfRule>
  </conditionalFormatting>
  <dataValidations count="10">
    <dataValidation sqref="A5:A154" showDropDown="0" showInputMessage="1" showErrorMessage="1" allowBlank="0" errorTitle="Duplicate referral ID" error="This referral ID already appears in the prepared tracker." promptTitle="Enter a unique referral ID" prompt="Use a unique fictional administrative referral ID." type="custom" errorStyle="stop">
      <formula1>=OR(A5="",COUNTIF($A$5:$A$154,A5)=1)</formula1>
    </dataValidation>
    <dataValidation sqref="B5:B154" showDropDown="0" showInputMessage="1" showErrorMessage="1" allowBlank="0" errorTitle="Invalid referral date" error="Enter a referral date within the allowed administrative period." promptTitle="Enter a referral date" prompt="Use a valid date no later than the as of date." type="date" errorStyle="stop" operator="between">
      <formula1>DATE(2016,1,1)</formula1>
      <formula2>$V$5</formula2>
    </dataValidation>
    <dataValidation sqref="C5:C154" showDropDown="0" showInputMessage="1" showErrorMessage="1" allowBlank="0" errorTitle="Invalid direction" error="Select a direction from the list." promptTitle="Choose a direction" prompt="Select whether the referral was received or sent." type="list" errorStyle="stop">
      <formula1>$Q$5:$Q$6</formula1>
    </dataValidation>
    <dataValidation sqref="D5:D154" showDropDown="0" showInputMessage="1" showErrorMessage="1" allowBlank="0" errorTitle="Invalid partner ID" error="Select a partner ID from the list." promptTitle="Choose a partner ID" prompt="Select a partner maintained in the partner directory." type="list" errorStyle="stop">
      <formula1>$U$5:$U$104</formula1>
    </dataValidation>
    <dataValidation sqref="G5:G154" showDropDown="0" showInputMessage="1" showErrorMessage="1" allowBlank="0" errorTitle="Invalid line of business" error="Select a line of business from the list." promptTitle="Choose a line of business" prompt="Select the administrative line of business." type="list" errorStyle="stop">
      <formula1>$S$5:$S$13</formula1>
    </dataValidation>
    <dataValidation sqref="H5:H154" showDropDown="0" showInputMessage="1" showErrorMessage="1" allowBlank="0" errorTitle="Invalid agency owner" error="Select an agency owner from the list." promptTitle="Choose an agency owner" prompt="Select a fictional agency owner from the list." type="list" errorStyle="stop">
      <formula1>$T$5:$T$7</formula1>
    </dataValidation>
    <dataValidation sqref="I5:I154" showDropDown="0" showInputMessage="1" showErrorMessage="1" allowBlank="0" errorTitle="Invalid referral status" error="Select a referral status from the list." promptTitle="Choose a referral status" prompt="Select the current administrative referral status." type="list" errorStyle="stop">
      <formula1>$R$5:$R$10</formula1>
    </dataValidation>
    <dataValidation sqref="J5:J154" showDropDown="0" showInputMessage="1" showErrorMessage="1" allowBlank="0" errorTitle="Invalid follow-up date" error="Use a valid follow-up date within the future planning limit." promptTitle="Enter a follow-up date" prompt="Leave blank or enter a date on or after the referral date." type="custom" errorStyle="stop">
      <formula1>=OR(J5="",AND(ISNUMBER(J5),ISNUMBER(B5),J5&gt;=B5,J5&lt;=$V$5+$Y$5))</formula1>
    </dataValidation>
    <dataValidation sqref="K5:K154" showDropDown="0" showInputMessage="1" showErrorMessage="1" allowBlank="0" errorTitle="Invalid closed date" error="Enter a valid closed date within the referral period." promptTitle="Enter a closed date" prompt="Leave blank or enter a date from the referral date through the as of date." type="custom" errorStyle="stop">
      <formula1>=OR(K5="",AND(ISNUMBER(K5),ISNUMBER(B5),K5&gt;=B5,K5&lt;=$V$5))</formula1>
    </dataValidation>
    <dataValidation sqref="L5:L154" showDropDown="0" showInputMessage="1" showErrorMessage="1" allowBlank="0" errorTitle="Invalid amount" error="Enter an amount from $0.00 through $10,000,000.00." promptTitle="Enter an estimated premium" prompt="Use a nonnegative administrative estimate. This is not a quote." type="decimal" errorStyle="stop" operator="between">
      <formula1>0</formula1>
      <formula2>10000000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42" customWidth="1" min="2" max="2"/>
    <col width="24" customWidth="1" min="3" max="3"/>
    <col width="25" customWidth="1" min="4" max="4"/>
    <col width="27" customWidth="1" min="5" max="5"/>
    <col width="13" customWidth="1" min="6" max="6"/>
    <col width="14" customWidth="1" min="7" max="7"/>
    <col width="14" customWidth="1" min="8" max="8"/>
    <col width="14" customWidth="1" min="9" max="9"/>
    <col width="18" customWidth="1" min="10" max="10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27" customHeight="1">
      <c r="A1" s="1" t="inlineStr">
        <is>
          <t>Professional Partner Directory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 ht="30" customHeight="1">
      <c r="A2" s="3" t="inlineStr">
        <is>
          <t>Maintain fictional example partners and agency review dates. Review flags are administrative prompts only.</t>
        </is>
      </c>
    </row>
    <row r="3"/>
    <row r="4" ht="31" customHeight="1">
      <c r="A4" s="22" t="inlineStr">
        <is>
          <t>Partner ID</t>
        </is>
      </c>
      <c r="B4" s="22" t="inlineStr">
        <is>
          <t>Partner Name</t>
        </is>
      </c>
      <c r="C4" s="22" t="inlineStr">
        <is>
          <t>Organization Type</t>
        </is>
      </c>
      <c r="D4" s="22" t="inlineStr">
        <is>
          <t>Primary Contact</t>
        </is>
      </c>
      <c r="E4" s="22" t="inlineStr">
        <is>
          <t>Agency Owner</t>
        </is>
      </c>
      <c r="F4" s="22" t="inlineStr">
        <is>
          <t>Status</t>
        </is>
      </c>
      <c r="G4" s="22" t="inlineStr">
        <is>
          <t>Start Date</t>
        </is>
      </c>
      <c r="H4" s="22" t="inlineStr">
        <is>
          <t>Next Review</t>
        </is>
      </c>
      <c r="I4" s="22" t="inlineStr">
        <is>
          <t>Referral Count</t>
        </is>
      </c>
      <c r="J4" s="22" t="inlineStr">
        <is>
          <t>Review Flag</t>
        </is>
      </c>
    </row>
    <row r="5">
      <c r="A5" s="23" t="inlineStr">
        <is>
          <t>FIC-P-001</t>
        </is>
      </c>
      <c r="B5" s="23" t="inlineStr">
        <is>
          <t>Juniper Kite Legal Studio LLC (Fictional)</t>
        </is>
      </c>
      <c r="C5" s="23" t="inlineStr">
        <is>
          <t>Legal Professional</t>
        </is>
      </c>
      <c r="D5" s="23" t="inlineStr">
        <is>
          <t>Ava Quill (Fictional)</t>
        </is>
      </c>
      <c r="E5" s="23" t="inlineStr">
        <is>
          <t>Morgan Vale (Fictional)</t>
        </is>
      </c>
      <c r="F5" s="23" t="inlineStr">
        <is>
          <t>Active</t>
        </is>
      </c>
      <c r="G5" s="36" t="n">
        <v>45875</v>
      </c>
      <c r="H5" s="36" t="n">
        <v>46265</v>
      </c>
      <c r="I5" s="10">
        <f>IF(A5="","",COUNTIF(Referrals!$D$5:$D$154,A5))</f>
        <v/>
      </c>
      <c r="J5" s="11">
        <f>IF(A5="","",IF(F5=Assumptions!$G$6,"Inactive",IF(OR(NOT(ISNUMBER(Assumptions!$B$4)),NOT(ISNUMBER(Assumptions!$B$5))),"Check assumptions",IF(NOT(ISNUMBER(H5)),"Set date",IF(H5&lt;Assumptions!$B$4,"Review overdue",IF(H5&lt;=Assumptions!$B$4+Assumptions!$B$5,"Review soon","Scheduled"))))))</f>
        <v/>
      </c>
      <c r="L5">
        <f>Assumptions!I4</f>
        <v/>
      </c>
      <c r="M5">
        <f>Assumptions!J4</f>
        <v/>
      </c>
      <c r="N5">
        <f>Assumptions!G4</f>
        <v/>
      </c>
      <c r="O5">
        <f>Assumptions!B4</f>
        <v/>
      </c>
    </row>
    <row r="6">
      <c r="A6" s="23" t="inlineStr">
        <is>
          <t>FIC-P-002</t>
        </is>
      </c>
      <c r="B6" s="23" t="inlineStr">
        <is>
          <t>Cedar Lantern Mortgage Studio LLC (Fictional)</t>
        </is>
      </c>
      <c r="C6" s="23" t="inlineStr">
        <is>
          <t>Mortgage Professional</t>
        </is>
      </c>
      <c r="D6" s="23" t="inlineStr">
        <is>
          <t>Noah Fable (Fictional)</t>
        </is>
      </c>
      <c r="E6" s="23" t="inlineStr">
        <is>
          <t>Riley Ember (Fictional)</t>
        </is>
      </c>
      <c r="F6" s="23" t="inlineStr">
        <is>
          <t>Active</t>
        </is>
      </c>
      <c r="G6" s="36" t="n">
        <v>45945</v>
      </c>
      <c r="H6" s="36" t="n">
        <v>46280</v>
      </c>
      <c r="I6" s="15">
        <f>IF(A6="","",COUNTIF(Referrals!$D$5:$D$154,A6))</f>
        <v/>
      </c>
      <c r="J6" s="16">
        <f>IF(A6="","",IF(F6=Assumptions!$G$6,"Inactive",IF(OR(NOT(ISNUMBER(Assumptions!$B$4)),NOT(ISNUMBER(Assumptions!$B$5))),"Check assumptions",IF(NOT(ISNUMBER(H6)),"Set date",IF(H6&lt;Assumptions!$B$4,"Review overdue",IF(H6&lt;=Assumptions!$B$4+Assumptions!$B$5,"Review soon","Scheduled"))))))</f>
        <v/>
      </c>
      <c r="L6">
        <f>Assumptions!I5</f>
        <v/>
      </c>
      <c r="M6">
        <f>Assumptions!J5</f>
        <v/>
      </c>
      <c r="N6">
        <f>Assumptions!G5</f>
        <v/>
      </c>
      <c r="O6">
        <f>Assumptions!B5</f>
        <v/>
      </c>
    </row>
    <row r="7">
      <c r="A7" s="23" t="inlineStr">
        <is>
          <t>FIC-P-003</t>
        </is>
      </c>
      <c r="B7" s="23" t="inlineStr">
        <is>
          <t>Copper Heron Realty Group LLC (Fictional)</t>
        </is>
      </c>
      <c r="C7" s="23" t="inlineStr">
        <is>
          <t>Real Estate Professional</t>
        </is>
      </c>
      <c r="D7" s="23" t="inlineStr">
        <is>
          <t>Mina Story (Fictional)</t>
        </is>
      </c>
      <c r="E7" s="23" t="inlineStr">
        <is>
          <t>Jordan Lake (Fictional)</t>
        </is>
      </c>
      <c r="F7" s="23" t="inlineStr">
        <is>
          <t>Active</t>
        </is>
      </c>
      <c r="G7" s="36" t="n">
        <v>46000</v>
      </c>
      <c r="H7" s="36" t="n">
        <v>46325</v>
      </c>
      <c r="I7" s="10">
        <f>IF(A7="","",COUNTIF(Referrals!$D$5:$D$154,A7))</f>
        <v/>
      </c>
      <c r="J7" s="11">
        <f>IF(A7="","",IF(F7=Assumptions!$G$6,"Inactive",IF(OR(NOT(ISNUMBER(Assumptions!$B$4)),NOT(ISNUMBER(Assumptions!$B$5))),"Check assumptions",IF(NOT(ISNUMBER(H7)),"Set date",IF(H7&lt;Assumptions!$B$4,"Review overdue",IF(H7&lt;=Assumptions!$B$4+Assumptions!$B$5,"Review soon","Scheduled"))))))</f>
        <v/>
      </c>
      <c r="L7">
        <f>Assumptions!I6</f>
        <v/>
      </c>
      <c r="M7">
        <f>Assumptions!J6</f>
        <v/>
      </c>
      <c r="N7">
        <f>Assumptions!G6</f>
        <v/>
      </c>
      <c r="O7">
        <f>Assumptions!B7</f>
        <v/>
      </c>
    </row>
    <row r="8">
      <c r="A8" s="23" t="inlineStr">
        <is>
          <t>FIC-P-004</t>
        </is>
      </c>
      <c r="B8" s="23" t="inlineStr">
        <is>
          <t>Silver Acorn Accounting LLC (Fictional)</t>
        </is>
      </c>
      <c r="C8" s="23" t="inlineStr">
        <is>
          <t>Accounting Professional</t>
        </is>
      </c>
      <c r="D8" s="23" t="inlineStr">
        <is>
          <t>Theo Page (Fictional)</t>
        </is>
      </c>
      <c r="E8" s="23" t="inlineStr">
        <is>
          <t>Morgan Vale (Fictional)</t>
        </is>
      </c>
      <c r="F8" s="23" t="inlineStr">
        <is>
          <t>Active</t>
        </is>
      </c>
      <c r="G8" s="36" t="n">
        <v>46055</v>
      </c>
      <c r="H8" s="36" t="n">
        <v>46395</v>
      </c>
      <c r="I8" s="15">
        <f>IF(A8="","",COUNTIF(Referrals!$D$5:$D$154,A8))</f>
        <v/>
      </c>
      <c r="J8" s="16">
        <f>IF(A8="","",IF(F8=Assumptions!$G$6,"Inactive",IF(OR(NOT(ISNUMBER(Assumptions!$B$4)),NOT(ISNUMBER(Assumptions!$B$5))),"Check assumptions",IF(NOT(ISNUMBER(H8)),"Set date",IF(H8&lt;Assumptions!$B$4,"Review overdue",IF(H8&lt;=Assumptions!$B$4+Assumptions!$B$5,"Review soon","Scheduled"))))))</f>
        <v/>
      </c>
      <c r="L8">
        <f>Assumptions!I7</f>
        <v/>
      </c>
      <c r="M8">
        <f>""</f>
        <v/>
      </c>
      <c r="N8">
        <f>""</f>
        <v/>
      </c>
    </row>
    <row r="9">
      <c r="A9" s="23" t="inlineStr">
        <is>
          <t>FIC-P-005</t>
        </is>
      </c>
      <c r="B9" s="23" t="inlineStr">
        <is>
          <t>Blue Comet Auto Gallery LLC (Fictional)</t>
        </is>
      </c>
      <c r="C9" s="23" t="inlineStr">
        <is>
          <t>Auto Dealer</t>
        </is>
      </c>
      <c r="D9" s="23" t="inlineStr">
        <is>
          <t>Iris Tale (Fictional)</t>
        </is>
      </c>
      <c r="E9" s="23" t="inlineStr">
        <is>
          <t>Riley Ember (Fictional)</t>
        </is>
      </c>
      <c r="F9" s="23" t="inlineStr">
        <is>
          <t>On Hold</t>
        </is>
      </c>
      <c r="G9" s="36" t="n">
        <v>46095</v>
      </c>
      <c r="H9" s="36" t="n">
        <v>46274</v>
      </c>
      <c r="I9" s="10">
        <f>IF(A9="","",COUNTIF(Referrals!$D$5:$D$154,A9))</f>
        <v/>
      </c>
      <c r="J9" s="11">
        <f>IF(A9="","",IF(F9=Assumptions!$G$6,"Inactive",IF(OR(NOT(ISNUMBER(Assumptions!$B$4)),NOT(ISNUMBER(Assumptions!$B$5))),"Check assumptions",IF(NOT(ISNUMBER(H9)),"Set date",IF(H9&lt;Assumptions!$B$4,"Review overdue",IF(H9&lt;=Assumptions!$B$4+Assumptions!$B$5,"Review soon","Scheduled"))))))</f>
        <v/>
      </c>
      <c r="L9">
        <f>Assumptions!I8</f>
        <v/>
      </c>
      <c r="M9">
        <f>""</f>
        <v/>
      </c>
      <c r="N9">
        <f>""</f>
        <v/>
      </c>
    </row>
    <row r="10">
      <c r="A10" s="23" t="inlineStr">
        <is>
          <t>FIC-P-006</t>
        </is>
      </c>
      <c r="B10" s="23" t="inlineStr">
        <is>
          <t>Maple Orbit Property Services LLC (Fictional)</t>
        </is>
      </c>
      <c r="C10" s="23" t="inlineStr">
        <is>
          <t>Property Manager</t>
        </is>
      </c>
      <c r="D10" s="23" t="inlineStr">
        <is>
          <t>Owen Myth (Fictional)</t>
        </is>
      </c>
      <c r="E10" s="23" t="inlineStr">
        <is>
          <t>Jordan Lake (Fictional)</t>
        </is>
      </c>
      <c r="F10" s="23" t="inlineStr">
        <is>
          <t>Active</t>
        </is>
      </c>
      <c r="G10" s="36" t="n">
        <v>46135</v>
      </c>
      <c r="H10" s="36" t="n"/>
      <c r="I10" s="15">
        <f>IF(A10="","",COUNTIF(Referrals!$D$5:$D$154,A10))</f>
        <v/>
      </c>
      <c r="J10" s="16">
        <f>IF(A10="","",IF(F10=Assumptions!$G$6,"Inactive",IF(OR(NOT(ISNUMBER(Assumptions!$B$4)),NOT(ISNUMBER(Assumptions!$B$5))),"Check assumptions",IF(NOT(ISNUMBER(H10)),"Set date",IF(H10&lt;Assumptions!$B$4,"Review overdue",IF(H10&lt;=Assumptions!$B$4+Assumptions!$B$5,"Review soon","Scheduled"))))))</f>
        <v/>
      </c>
      <c r="L10">
        <f>Assumptions!I9</f>
        <v/>
      </c>
      <c r="M10">
        <f>""</f>
        <v/>
      </c>
      <c r="N10">
        <f>""</f>
        <v/>
      </c>
    </row>
    <row r="11">
      <c r="A11" s="23" t="inlineStr">
        <is>
          <t>FIC-P-007</t>
        </is>
      </c>
      <c r="B11" s="23" t="inlineStr">
        <is>
          <t>Golden Finch Community Circle (Fictional)</t>
        </is>
      </c>
      <c r="C11" s="23" t="inlineStr">
        <is>
          <t>Community Organization</t>
        </is>
      </c>
      <c r="D11" s="23" t="inlineStr">
        <is>
          <t>Lena Verse (Fictional)</t>
        </is>
      </c>
      <c r="E11" s="23" t="inlineStr">
        <is>
          <t>Morgan Vale (Fictional)</t>
        </is>
      </c>
      <c r="F11" s="23" t="inlineStr">
        <is>
          <t>Inactive</t>
        </is>
      </c>
      <c r="G11" s="36" t="n">
        <v>45775</v>
      </c>
      <c r="H11" s="36" t="n"/>
      <c r="I11" s="10">
        <f>IF(A11="","",COUNTIF(Referrals!$D$5:$D$154,A11))</f>
        <v/>
      </c>
      <c r="J11" s="11">
        <f>IF(A11="","",IF(F11=Assumptions!$G$6,"Inactive",IF(OR(NOT(ISNUMBER(Assumptions!$B$4)),NOT(ISNUMBER(Assumptions!$B$5))),"Check assumptions",IF(NOT(ISNUMBER(H11)),"Set date",IF(H11&lt;Assumptions!$B$4,"Review overdue",IF(H11&lt;=Assumptions!$B$4+Assumptions!$B$5,"Review soon","Scheduled"))))))</f>
        <v/>
      </c>
      <c r="L11">
        <f>Assumptions!I10</f>
        <v/>
      </c>
      <c r="M11">
        <f>""</f>
        <v/>
      </c>
      <c r="N11">
        <f>""</f>
        <v/>
      </c>
    </row>
    <row r="12">
      <c r="A12" s="23" t="inlineStr">
        <is>
          <t>FIC-P-008</t>
        </is>
      </c>
      <c r="B12" s="23" t="inlineStr">
        <is>
          <t>Willow Rocket Advisory LLC (Fictional)</t>
        </is>
      </c>
      <c r="C12" s="23" t="inlineStr">
        <is>
          <t>Other</t>
        </is>
      </c>
      <c r="D12" s="23" t="inlineStr">
        <is>
          <t>Ezra Novel (Fictional)</t>
        </is>
      </c>
      <c r="E12" s="23" t="inlineStr">
        <is>
          <t>Riley Ember (Fictional)</t>
        </is>
      </c>
      <c r="F12" s="23" t="inlineStr">
        <is>
          <t>Active</t>
        </is>
      </c>
      <c r="G12" s="36" t="n">
        <v>46180</v>
      </c>
      <c r="H12" s="36" t="n">
        <v>46282</v>
      </c>
      <c r="I12" s="15">
        <f>IF(A12="","",COUNTIF(Referrals!$D$5:$D$154,A12))</f>
        <v/>
      </c>
      <c r="J12" s="16">
        <f>IF(A12="","",IF(F12=Assumptions!$G$6,"Inactive",IF(OR(NOT(ISNUMBER(Assumptions!$B$4)),NOT(ISNUMBER(Assumptions!$B$5))),"Check assumptions",IF(NOT(ISNUMBER(H12)),"Set date",IF(H12&lt;Assumptions!$B$4,"Review overdue",IF(H12&lt;=Assumptions!$B$4+Assumptions!$B$5,"Review soon","Scheduled"))))))</f>
        <v/>
      </c>
      <c r="L12">
        <f>Assumptions!I11</f>
        <v/>
      </c>
      <c r="M12">
        <f>""</f>
        <v/>
      </c>
      <c r="N12">
        <f>""</f>
        <v/>
      </c>
    </row>
    <row r="13">
      <c r="A13" s="23" t="n"/>
      <c r="B13" s="23" t="n"/>
      <c r="C13" s="23" t="n"/>
      <c r="D13" s="23" t="n"/>
      <c r="E13" s="23" t="n"/>
      <c r="F13" s="23" t="n"/>
      <c r="G13" s="36" t="n"/>
      <c r="H13" s="36" t="n"/>
      <c r="I13" s="10">
        <f>IF(A13="","",COUNTIF(Referrals!$D$5:$D$154,A13))</f>
        <v/>
      </c>
      <c r="J13" s="11">
        <f>IF(A13="","",IF(F13=Assumptions!$G$6,"Inactive",IF(OR(NOT(ISNUMBER(Assumptions!$B$4)),NOT(ISNUMBER(Assumptions!$B$5))),"Check assumptions",IF(NOT(ISNUMBER(H13)),"Set date",IF(H13&lt;Assumptions!$B$4,"Review overdue",IF(H13&lt;=Assumptions!$B$4+Assumptions!$B$5,"Review soon","Scheduled"))))))</f>
        <v/>
      </c>
      <c r="L13">
        <f>""</f>
        <v/>
      </c>
      <c r="M13">
        <f>""</f>
        <v/>
      </c>
      <c r="N13">
        <f>""</f>
        <v/>
      </c>
    </row>
    <row r="14">
      <c r="A14" s="23" t="n"/>
      <c r="B14" s="23" t="n"/>
      <c r="C14" s="23" t="n"/>
      <c r="D14" s="23" t="n"/>
      <c r="E14" s="23" t="n"/>
      <c r="F14" s="23" t="n"/>
      <c r="G14" s="36" t="n"/>
      <c r="H14" s="36" t="n"/>
      <c r="I14" s="15">
        <f>IF(A14="","",COUNTIF(Referrals!$D$5:$D$154,A14))</f>
        <v/>
      </c>
      <c r="J14" s="16">
        <f>IF(A14="","",IF(F14=Assumptions!$G$6,"Inactive",IF(OR(NOT(ISNUMBER(Assumptions!$B$4)),NOT(ISNUMBER(Assumptions!$B$5))),"Check assumptions",IF(NOT(ISNUMBER(H14)),"Set date",IF(H14&lt;Assumptions!$B$4,"Review overdue",IF(H14&lt;=Assumptions!$B$4+Assumptions!$B$5,"Review soon","Scheduled"))))))</f>
        <v/>
      </c>
      <c r="L14">
        <f>""</f>
        <v/>
      </c>
      <c r="M14">
        <f>""</f>
        <v/>
      </c>
      <c r="N14">
        <f>""</f>
        <v/>
      </c>
    </row>
    <row r="15">
      <c r="A15" s="23" t="n"/>
      <c r="B15" s="23" t="n"/>
      <c r="C15" s="23" t="n"/>
      <c r="D15" s="23" t="n"/>
      <c r="E15" s="23" t="n"/>
      <c r="F15" s="23" t="n"/>
      <c r="G15" s="36" t="n"/>
      <c r="H15" s="36" t="n"/>
      <c r="I15" s="10">
        <f>IF(A15="","",COUNTIF(Referrals!$D$5:$D$154,A15))</f>
        <v/>
      </c>
      <c r="J15" s="11">
        <f>IF(A15="","",IF(F15=Assumptions!$G$6,"Inactive",IF(OR(NOT(ISNUMBER(Assumptions!$B$4)),NOT(ISNUMBER(Assumptions!$B$5))),"Check assumptions",IF(NOT(ISNUMBER(H15)),"Set date",IF(H15&lt;Assumptions!$B$4,"Review overdue",IF(H15&lt;=Assumptions!$B$4+Assumptions!$B$5,"Review soon","Scheduled"))))))</f>
        <v/>
      </c>
      <c r="L15">
        <f>""</f>
        <v/>
      </c>
      <c r="M15">
        <f>""</f>
        <v/>
      </c>
      <c r="N15">
        <f>""</f>
        <v/>
      </c>
    </row>
    <row r="16">
      <c r="A16" s="23" t="n"/>
      <c r="B16" s="23" t="n"/>
      <c r="C16" s="23" t="n"/>
      <c r="D16" s="23" t="n"/>
      <c r="E16" s="23" t="n"/>
      <c r="F16" s="23" t="n"/>
      <c r="G16" s="36" t="n"/>
      <c r="H16" s="36" t="n"/>
      <c r="I16" s="15">
        <f>IF(A16="","",COUNTIF(Referrals!$D$5:$D$154,A16))</f>
        <v/>
      </c>
      <c r="J16" s="16">
        <f>IF(A16="","",IF(F16=Assumptions!$G$6,"Inactive",IF(OR(NOT(ISNUMBER(Assumptions!$B$4)),NOT(ISNUMBER(Assumptions!$B$5))),"Check assumptions",IF(NOT(ISNUMBER(H16)),"Set date",IF(H16&lt;Assumptions!$B$4,"Review overdue",IF(H16&lt;=Assumptions!$B$4+Assumptions!$B$5,"Review soon","Scheduled"))))))</f>
        <v/>
      </c>
      <c r="L16">
        <f>""</f>
        <v/>
      </c>
      <c r="M16">
        <f>""</f>
        <v/>
      </c>
      <c r="N16">
        <f>""</f>
        <v/>
      </c>
    </row>
    <row r="17">
      <c r="A17" s="23" t="n"/>
      <c r="B17" s="23" t="n"/>
      <c r="C17" s="23" t="n"/>
      <c r="D17" s="23" t="n"/>
      <c r="E17" s="23" t="n"/>
      <c r="F17" s="23" t="n"/>
      <c r="G17" s="36" t="n"/>
      <c r="H17" s="36" t="n"/>
      <c r="I17" s="10">
        <f>IF(A17="","",COUNTIF(Referrals!$D$5:$D$154,A17))</f>
        <v/>
      </c>
      <c r="J17" s="11">
        <f>IF(A17="","",IF(F17=Assumptions!$G$6,"Inactive",IF(OR(NOT(ISNUMBER(Assumptions!$B$4)),NOT(ISNUMBER(Assumptions!$B$5))),"Check assumptions",IF(NOT(ISNUMBER(H17)),"Set date",IF(H17&lt;Assumptions!$B$4,"Review overdue",IF(H17&lt;=Assumptions!$B$4+Assumptions!$B$5,"Review soon","Scheduled"))))))</f>
        <v/>
      </c>
      <c r="L17">
        <f>""</f>
        <v/>
      </c>
      <c r="M17">
        <f>""</f>
        <v/>
      </c>
      <c r="N17">
        <f>""</f>
        <v/>
      </c>
    </row>
    <row r="18">
      <c r="A18" s="23" t="n"/>
      <c r="B18" s="23" t="n"/>
      <c r="C18" s="23" t="n"/>
      <c r="D18" s="23" t="n"/>
      <c r="E18" s="23" t="n"/>
      <c r="F18" s="23" t="n"/>
      <c r="G18" s="36" t="n"/>
      <c r="H18" s="36" t="n"/>
      <c r="I18" s="15">
        <f>IF(A18="","",COUNTIF(Referrals!$D$5:$D$154,A18))</f>
        <v/>
      </c>
      <c r="J18" s="16">
        <f>IF(A18="","",IF(F18=Assumptions!$G$6,"Inactive",IF(OR(NOT(ISNUMBER(Assumptions!$B$4)),NOT(ISNUMBER(Assumptions!$B$5))),"Check assumptions",IF(NOT(ISNUMBER(H18)),"Set date",IF(H18&lt;Assumptions!$B$4,"Review overdue",IF(H18&lt;=Assumptions!$B$4+Assumptions!$B$5,"Review soon","Scheduled"))))))</f>
        <v/>
      </c>
      <c r="L18">
        <f>""</f>
        <v/>
      </c>
      <c r="M18">
        <f>""</f>
        <v/>
      </c>
      <c r="N18">
        <f>""</f>
        <v/>
      </c>
    </row>
    <row r="19">
      <c r="A19" s="23" t="n"/>
      <c r="B19" s="23" t="n"/>
      <c r="C19" s="23" t="n"/>
      <c r="D19" s="23" t="n"/>
      <c r="E19" s="23" t="n"/>
      <c r="F19" s="23" t="n"/>
      <c r="G19" s="36" t="n"/>
      <c r="H19" s="36" t="n"/>
      <c r="I19" s="10">
        <f>IF(A19="","",COUNTIF(Referrals!$D$5:$D$154,A19))</f>
        <v/>
      </c>
      <c r="J19" s="11">
        <f>IF(A19="","",IF(F19=Assumptions!$G$6,"Inactive",IF(OR(NOT(ISNUMBER(Assumptions!$B$4)),NOT(ISNUMBER(Assumptions!$B$5))),"Check assumptions",IF(NOT(ISNUMBER(H19)),"Set date",IF(H19&lt;Assumptions!$B$4,"Review overdue",IF(H19&lt;=Assumptions!$B$4+Assumptions!$B$5,"Review soon","Scheduled"))))))</f>
        <v/>
      </c>
      <c r="L19">
        <f>""</f>
        <v/>
      </c>
      <c r="M19">
        <f>""</f>
        <v/>
      </c>
      <c r="N19">
        <f>""</f>
        <v/>
      </c>
    </row>
    <row r="20">
      <c r="A20" s="23" t="n"/>
      <c r="B20" s="23" t="n"/>
      <c r="C20" s="23" t="n"/>
      <c r="D20" s="23" t="n"/>
      <c r="E20" s="23" t="n"/>
      <c r="F20" s="23" t="n"/>
      <c r="G20" s="36" t="n"/>
      <c r="H20" s="36" t="n"/>
      <c r="I20" s="15">
        <f>IF(A20="","",COUNTIF(Referrals!$D$5:$D$154,A20))</f>
        <v/>
      </c>
      <c r="J20" s="16">
        <f>IF(A20="","",IF(F20=Assumptions!$G$6,"Inactive",IF(OR(NOT(ISNUMBER(Assumptions!$B$4)),NOT(ISNUMBER(Assumptions!$B$5))),"Check assumptions",IF(NOT(ISNUMBER(H20)),"Set date",IF(H20&lt;Assumptions!$B$4,"Review overdue",IF(H20&lt;=Assumptions!$B$4+Assumptions!$B$5,"Review soon","Scheduled"))))))</f>
        <v/>
      </c>
      <c r="L20">
        <f>""</f>
        <v/>
      </c>
      <c r="M20">
        <f>""</f>
        <v/>
      </c>
      <c r="N20">
        <f>""</f>
        <v/>
      </c>
    </row>
    <row r="21">
      <c r="A21" s="23" t="n"/>
      <c r="B21" s="23" t="n"/>
      <c r="C21" s="23" t="n"/>
      <c r="D21" s="23" t="n"/>
      <c r="E21" s="23" t="n"/>
      <c r="F21" s="23" t="n"/>
      <c r="G21" s="36" t="n"/>
      <c r="H21" s="36" t="n"/>
      <c r="I21" s="10">
        <f>IF(A21="","",COUNTIF(Referrals!$D$5:$D$154,A21))</f>
        <v/>
      </c>
      <c r="J21" s="11">
        <f>IF(A21="","",IF(F21=Assumptions!$G$6,"Inactive",IF(OR(NOT(ISNUMBER(Assumptions!$B$4)),NOT(ISNUMBER(Assumptions!$B$5))),"Check assumptions",IF(NOT(ISNUMBER(H21)),"Set date",IF(H21&lt;Assumptions!$B$4,"Review overdue",IF(H21&lt;=Assumptions!$B$4+Assumptions!$B$5,"Review soon","Scheduled"))))))</f>
        <v/>
      </c>
      <c r="L21">
        <f>""</f>
        <v/>
      </c>
      <c r="M21">
        <f>""</f>
        <v/>
      </c>
      <c r="N21">
        <f>""</f>
        <v/>
      </c>
    </row>
    <row r="22">
      <c r="A22" s="23" t="n"/>
      <c r="B22" s="23" t="n"/>
      <c r="C22" s="23" t="n"/>
      <c r="D22" s="23" t="n"/>
      <c r="E22" s="23" t="n"/>
      <c r="F22" s="23" t="n"/>
      <c r="G22" s="36" t="n"/>
      <c r="H22" s="36" t="n"/>
      <c r="I22" s="15">
        <f>IF(A22="","",COUNTIF(Referrals!$D$5:$D$154,A22))</f>
        <v/>
      </c>
      <c r="J22" s="16">
        <f>IF(A22="","",IF(F22=Assumptions!$G$6,"Inactive",IF(OR(NOT(ISNUMBER(Assumptions!$B$4)),NOT(ISNUMBER(Assumptions!$B$5))),"Check assumptions",IF(NOT(ISNUMBER(H22)),"Set date",IF(H22&lt;Assumptions!$B$4,"Review overdue",IF(H22&lt;=Assumptions!$B$4+Assumptions!$B$5,"Review soon","Scheduled"))))))</f>
        <v/>
      </c>
      <c r="L22">
        <f>""</f>
        <v/>
      </c>
      <c r="M22">
        <f>""</f>
        <v/>
      </c>
      <c r="N22">
        <f>""</f>
        <v/>
      </c>
    </row>
    <row r="23">
      <c r="A23" s="23" t="n"/>
      <c r="B23" s="23" t="n"/>
      <c r="C23" s="23" t="n"/>
      <c r="D23" s="23" t="n"/>
      <c r="E23" s="23" t="n"/>
      <c r="F23" s="23" t="n"/>
      <c r="G23" s="36" t="n"/>
      <c r="H23" s="36" t="n"/>
      <c r="I23" s="10">
        <f>IF(A23="","",COUNTIF(Referrals!$D$5:$D$154,A23))</f>
        <v/>
      </c>
      <c r="J23" s="11">
        <f>IF(A23="","",IF(F23=Assumptions!$G$6,"Inactive",IF(OR(NOT(ISNUMBER(Assumptions!$B$4)),NOT(ISNUMBER(Assumptions!$B$5))),"Check assumptions",IF(NOT(ISNUMBER(H23)),"Set date",IF(H23&lt;Assumptions!$B$4,"Review overdue",IF(H23&lt;=Assumptions!$B$4+Assumptions!$B$5,"Review soon","Scheduled"))))))</f>
        <v/>
      </c>
      <c r="L23">
        <f>""</f>
        <v/>
      </c>
      <c r="M23">
        <f>""</f>
        <v/>
      </c>
      <c r="N23">
        <f>""</f>
        <v/>
      </c>
    </row>
    <row r="24">
      <c r="A24" s="23" t="n"/>
      <c r="B24" s="23" t="n"/>
      <c r="C24" s="23" t="n"/>
      <c r="D24" s="23" t="n"/>
      <c r="E24" s="23" t="n"/>
      <c r="F24" s="23" t="n"/>
      <c r="G24" s="36" t="n"/>
      <c r="H24" s="36" t="n"/>
      <c r="I24" s="15">
        <f>IF(A24="","",COUNTIF(Referrals!$D$5:$D$154,A24))</f>
        <v/>
      </c>
      <c r="J24" s="16">
        <f>IF(A24="","",IF(F24=Assumptions!$G$6,"Inactive",IF(OR(NOT(ISNUMBER(Assumptions!$B$4)),NOT(ISNUMBER(Assumptions!$B$5))),"Check assumptions",IF(NOT(ISNUMBER(H24)),"Set date",IF(H24&lt;Assumptions!$B$4,"Review overdue",IF(H24&lt;=Assumptions!$B$4+Assumptions!$B$5,"Review soon","Scheduled"))))))</f>
        <v/>
      </c>
      <c r="L24">
        <f>""</f>
        <v/>
      </c>
      <c r="M24">
        <f>""</f>
        <v/>
      </c>
      <c r="N24">
        <f>""</f>
        <v/>
      </c>
    </row>
    <row r="25">
      <c r="A25" s="23" t="n"/>
      <c r="B25" s="23" t="n"/>
      <c r="C25" s="23" t="n"/>
      <c r="D25" s="23" t="n"/>
      <c r="E25" s="23" t="n"/>
      <c r="F25" s="23" t="n"/>
      <c r="G25" s="36" t="n"/>
      <c r="H25" s="36" t="n"/>
      <c r="I25" s="10">
        <f>IF(A25="","",COUNTIF(Referrals!$D$5:$D$154,A25))</f>
        <v/>
      </c>
      <c r="J25" s="11">
        <f>IF(A25="","",IF(F25=Assumptions!$G$6,"Inactive",IF(OR(NOT(ISNUMBER(Assumptions!$B$4)),NOT(ISNUMBER(Assumptions!$B$5))),"Check assumptions",IF(NOT(ISNUMBER(H25)),"Set date",IF(H25&lt;Assumptions!$B$4,"Review overdue",IF(H25&lt;=Assumptions!$B$4+Assumptions!$B$5,"Review soon","Scheduled"))))))</f>
        <v/>
      </c>
      <c r="L25">
        <f>""</f>
        <v/>
      </c>
      <c r="M25">
        <f>""</f>
        <v/>
      </c>
      <c r="N25">
        <f>""</f>
        <v/>
      </c>
    </row>
    <row r="26">
      <c r="A26" s="23" t="n"/>
      <c r="B26" s="23" t="n"/>
      <c r="C26" s="23" t="n"/>
      <c r="D26" s="23" t="n"/>
      <c r="E26" s="23" t="n"/>
      <c r="F26" s="23" t="n"/>
      <c r="G26" s="36" t="n"/>
      <c r="H26" s="36" t="n"/>
      <c r="I26" s="15">
        <f>IF(A26="","",COUNTIF(Referrals!$D$5:$D$154,A26))</f>
        <v/>
      </c>
      <c r="J26" s="16">
        <f>IF(A26="","",IF(F26=Assumptions!$G$6,"Inactive",IF(OR(NOT(ISNUMBER(Assumptions!$B$4)),NOT(ISNUMBER(Assumptions!$B$5))),"Check assumptions",IF(NOT(ISNUMBER(H26)),"Set date",IF(H26&lt;Assumptions!$B$4,"Review overdue",IF(H26&lt;=Assumptions!$B$4+Assumptions!$B$5,"Review soon","Scheduled"))))))</f>
        <v/>
      </c>
      <c r="L26">
        <f>""</f>
        <v/>
      </c>
      <c r="M26">
        <f>""</f>
        <v/>
      </c>
      <c r="N26">
        <f>""</f>
        <v/>
      </c>
    </row>
    <row r="27">
      <c r="A27" s="23" t="n"/>
      <c r="B27" s="23" t="n"/>
      <c r="C27" s="23" t="n"/>
      <c r="D27" s="23" t="n"/>
      <c r="E27" s="23" t="n"/>
      <c r="F27" s="23" t="n"/>
      <c r="G27" s="36" t="n"/>
      <c r="H27" s="36" t="n"/>
      <c r="I27" s="10">
        <f>IF(A27="","",COUNTIF(Referrals!$D$5:$D$154,A27))</f>
        <v/>
      </c>
      <c r="J27" s="11">
        <f>IF(A27="","",IF(F27=Assumptions!$G$6,"Inactive",IF(OR(NOT(ISNUMBER(Assumptions!$B$4)),NOT(ISNUMBER(Assumptions!$B$5))),"Check assumptions",IF(NOT(ISNUMBER(H27)),"Set date",IF(H27&lt;Assumptions!$B$4,"Review overdue",IF(H27&lt;=Assumptions!$B$4+Assumptions!$B$5,"Review soon","Scheduled"))))))</f>
        <v/>
      </c>
      <c r="L27">
        <f>""</f>
        <v/>
      </c>
      <c r="M27">
        <f>""</f>
        <v/>
      </c>
      <c r="N27">
        <f>""</f>
        <v/>
      </c>
    </row>
    <row r="28">
      <c r="A28" s="23" t="n"/>
      <c r="B28" s="23" t="n"/>
      <c r="C28" s="23" t="n"/>
      <c r="D28" s="23" t="n"/>
      <c r="E28" s="23" t="n"/>
      <c r="F28" s="23" t="n"/>
      <c r="G28" s="36" t="n"/>
      <c r="H28" s="36" t="n"/>
      <c r="I28" s="15">
        <f>IF(A28="","",COUNTIF(Referrals!$D$5:$D$154,A28))</f>
        <v/>
      </c>
      <c r="J28" s="16">
        <f>IF(A28="","",IF(F28=Assumptions!$G$6,"Inactive",IF(OR(NOT(ISNUMBER(Assumptions!$B$4)),NOT(ISNUMBER(Assumptions!$B$5))),"Check assumptions",IF(NOT(ISNUMBER(H28)),"Set date",IF(H28&lt;Assumptions!$B$4,"Review overdue",IF(H28&lt;=Assumptions!$B$4+Assumptions!$B$5,"Review soon","Scheduled"))))))</f>
        <v/>
      </c>
      <c r="L28">
        <f>""</f>
        <v/>
      </c>
      <c r="M28">
        <f>""</f>
        <v/>
      </c>
      <c r="N28">
        <f>""</f>
        <v/>
      </c>
    </row>
    <row r="29">
      <c r="A29" s="23" t="n"/>
      <c r="B29" s="23" t="n"/>
      <c r="C29" s="23" t="n"/>
      <c r="D29" s="23" t="n"/>
      <c r="E29" s="23" t="n"/>
      <c r="F29" s="23" t="n"/>
      <c r="G29" s="36" t="n"/>
      <c r="H29" s="36" t="n"/>
      <c r="I29" s="10">
        <f>IF(A29="","",COUNTIF(Referrals!$D$5:$D$154,A29))</f>
        <v/>
      </c>
      <c r="J29" s="11">
        <f>IF(A29="","",IF(F29=Assumptions!$G$6,"Inactive",IF(OR(NOT(ISNUMBER(Assumptions!$B$4)),NOT(ISNUMBER(Assumptions!$B$5))),"Check assumptions",IF(NOT(ISNUMBER(H29)),"Set date",IF(H29&lt;Assumptions!$B$4,"Review overdue",IF(H29&lt;=Assumptions!$B$4+Assumptions!$B$5,"Review soon","Scheduled"))))))</f>
        <v/>
      </c>
      <c r="L29">
        <f>""</f>
        <v/>
      </c>
      <c r="M29">
        <f>""</f>
        <v/>
      </c>
      <c r="N29">
        <f>""</f>
        <v/>
      </c>
    </row>
    <row r="30">
      <c r="A30" s="23" t="n"/>
      <c r="B30" s="23" t="n"/>
      <c r="C30" s="23" t="n"/>
      <c r="D30" s="23" t="n"/>
      <c r="E30" s="23" t="n"/>
      <c r="F30" s="23" t="n"/>
      <c r="G30" s="36" t="n"/>
      <c r="H30" s="36" t="n"/>
      <c r="I30" s="15">
        <f>IF(A30="","",COUNTIF(Referrals!$D$5:$D$154,A30))</f>
        <v/>
      </c>
      <c r="J30" s="16">
        <f>IF(A30="","",IF(F30=Assumptions!$G$6,"Inactive",IF(OR(NOT(ISNUMBER(Assumptions!$B$4)),NOT(ISNUMBER(Assumptions!$B$5))),"Check assumptions",IF(NOT(ISNUMBER(H30)),"Set date",IF(H30&lt;Assumptions!$B$4,"Review overdue",IF(H30&lt;=Assumptions!$B$4+Assumptions!$B$5,"Review soon","Scheduled"))))))</f>
        <v/>
      </c>
      <c r="L30">
        <f>""</f>
        <v/>
      </c>
      <c r="M30">
        <f>""</f>
        <v/>
      </c>
      <c r="N30">
        <f>""</f>
        <v/>
      </c>
    </row>
    <row r="31">
      <c r="A31" s="23" t="n"/>
      <c r="B31" s="23" t="n"/>
      <c r="C31" s="23" t="n"/>
      <c r="D31" s="23" t="n"/>
      <c r="E31" s="23" t="n"/>
      <c r="F31" s="23" t="n"/>
      <c r="G31" s="36" t="n"/>
      <c r="H31" s="36" t="n"/>
      <c r="I31" s="10">
        <f>IF(A31="","",COUNTIF(Referrals!$D$5:$D$154,A31))</f>
        <v/>
      </c>
      <c r="J31" s="11">
        <f>IF(A31="","",IF(F31=Assumptions!$G$6,"Inactive",IF(OR(NOT(ISNUMBER(Assumptions!$B$4)),NOT(ISNUMBER(Assumptions!$B$5))),"Check assumptions",IF(NOT(ISNUMBER(H31)),"Set date",IF(H31&lt;Assumptions!$B$4,"Review overdue",IF(H31&lt;=Assumptions!$B$4+Assumptions!$B$5,"Review soon","Scheduled"))))))</f>
        <v/>
      </c>
      <c r="L31">
        <f>""</f>
        <v/>
      </c>
      <c r="M31">
        <f>""</f>
        <v/>
      </c>
      <c r="N31">
        <f>""</f>
        <v/>
      </c>
    </row>
    <row r="32">
      <c r="A32" s="23" t="n"/>
      <c r="B32" s="23" t="n"/>
      <c r="C32" s="23" t="n"/>
      <c r="D32" s="23" t="n"/>
      <c r="E32" s="23" t="n"/>
      <c r="F32" s="23" t="n"/>
      <c r="G32" s="36" t="n"/>
      <c r="H32" s="36" t="n"/>
      <c r="I32" s="15">
        <f>IF(A32="","",COUNTIF(Referrals!$D$5:$D$154,A32))</f>
        <v/>
      </c>
      <c r="J32" s="16">
        <f>IF(A32="","",IF(F32=Assumptions!$G$6,"Inactive",IF(OR(NOT(ISNUMBER(Assumptions!$B$4)),NOT(ISNUMBER(Assumptions!$B$5))),"Check assumptions",IF(NOT(ISNUMBER(H32)),"Set date",IF(H32&lt;Assumptions!$B$4,"Review overdue",IF(H32&lt;=Assumptions!$B$4+Assumptions!$B$5,"Review soon","Scheduled"))))))</f>
        <v/>
      </c>
      <c r="L32">
        <f>""</f>
        <v/>
      </c>
      <c r="M32">
        <f>""</f>
        <v/>
      </c>
      <c r="N32">
        <f>""</f>
        <v/>
      </c>
    </row>
    <row r="33">
      <c r="A33" s="23" t="n"/>
      <c r="B33" s="23" t="n"/>
      <c r="C33" s="23" t="n"/>
      <c r="D33" s="23" t="n"/>
      <c r="E33" s="23" t="n"/>
      <c r="F33" s="23" t="n"/>
      <c r="G33" s="36" t="n"/>
      <c r="H33" s="36" t="n"/>
      <c r="I33" s="10">
        <f>IF(A33="","",COUNTIF(Referrals!$D$5:$D$154,A33))</f>
        <v/>
      </c>
      <c r="J33" s="11">
        <f>IF(A33="","",IF(F33=Assumptions!$G$6,"Inactive",IF(OR(NOT(ISNUMBER(Assumptions!$B$4)),NOT(ISNUMBER(Assumptions!$B$5))),"Check assumptions",IF(NOT(ISNUMBER(H33)),"Set date",IF(H33&lt;Assumptions!$B$4,"Review overdue",IF(H33&lt;=Assumptions!$B$4+Assumptions!$B$5,"Review soon","Scheduled"))))))</f>
        <v/>
      </c>
      <c r="L33">
        <f>""</f>
        <v/>
      </c>
      <c r="M33">
        <f>""</f>
        <v/>
      </c>
      <c r="N33">
        <f>""</f>
        <v/>
      </c>
    </row>
    <row r="34">
      <c r="A34" s="23" t="n"/>
      <c r="B34" s="23" t="n"/>
      <c r="C34" s="23" t="n"/>
      <c r="D34" s="23" t="n"/>
      <c r="E34" s="23" t="n"/>
      <c r="F34" s="23" t="n"/>
      <c r="G34" s="36" t="n"/>
      <c r="H34" s="36" t="n"/>
      <c r="I34" s="15">
        <f>IF(A34="","",COUNTIF(Referrals!$D$5:$D$154,A34))</f>
        <v/>
      </c>
      <c r="J34" s="16">
        <f>IF(A34="","",IF(F34=Assumptions!$G$6,"Inactive",IF(OR(NOT(ISNUMBER(Assumptions!$B$4)),NOT(ISNUMBER(Assumptions!$B$5))),"Check assumptions",IF(NOT(ISNUMBER(H34)),"Set date",IF(H34&lt;Assumptions!$B$4,"Review overdue",IF(H34&lt;=Assumptions!$B$4+Assumptions!$B$5,"Review soon","Scheduled"))))))</f>
        <v/>
      </c>
      <c r="L34">
        <f>""</f>
        <v/>
      </c>
      <c r="M34">
        <f>""</f>
        <v/>
      </c>
      <c r="N34">
        <f>""</f>
        <v/>
      </c>
    </row>
    <row r="35">
      <c r="A35" s="23" t="n"/>
      <c r="B35" s="23" t="n"/>
      <c r="C35" s="23" t="n"/>
      <c r="D35" s="23" t="n"/>
      <c r="E35" s="23" t="n"/>
      <c r="F35" s="23" t="n"/>
      <c r="G35" s="36" t="n"/>
      <c r="H35" s="36" t="n"/>
      <c r="I35" s="10">
        <f>IF(A35="","",COUNTIF(Referrals!$D$5:$D$154,A35))</f>
        <v/>
      </c>
      <c r="J35" s="11">
        <f>IF(A35="","",IF(F35=Assumptions!$G$6,"Inactive",IF(OR(NOT(ISNUMBER(Assumptions!$B$4)),NOT(ISNUMBER(Assumptions!$B$5))),"Check assumptions",IF(NOT(ISNUMBER(H35)),"Set date",IF(H35&lt;Assumptions!$B$4,"Review overdue",IF(H35&lt;=Assumptions!$B$4+Assumptions!$B$5,"Review soon","Scheduled"))))))</f>
        <v/>
      </c>
      <c r="L35">
        <f>""</f>
        <v/>
      </c>
      <c r="M35">
        <f>""</f>
        <v/>
      </c>
      <c r="N35">
        <f>""</f>
        <v/>
      </c>
    </row>
    <row r="36">
      <c r="A36" s="23" t="n"/>
      <c r="B36" s="23" t="n"/>
      <c r="C36" s="23" t="n"/>
      <c r="D36" s="23" t="n"/>
      <c r="E36" s="23" t="n"/>
      <c r="F36" s="23" t="n"/>
      <c r="G36" s="36" t="n"/>
      <c r="H36" s="36" t="n"/>
      <c r="I36" s="15">
        <f>IF(A36="","",COUNTIF(Referrals!$D$5:$D$154,A36))</f>
        <v/>
      </c>
      <c r="J36" s="16">
        <f>IF(A36="","",IF(F36=Assumptions!$G$6,"Inactive",IF(OR(NOT(ISNUMBER(Assumptions!$B$4)),NOT(ISNUMBER(Assumptions!$B$5))),"Check assumptions",IF(NOT(ISNUMBER(H36)),"Set date",IF(H36&lt;Assumptions!$B$4,"Review overdue",IF(H36&lt;=Assumptions!$B$4+Assumptions!$B$5,"Review soon","Scheduled"))))))</f>
        <v/>
      </c>
      <c r="L36">
        <f>""</f>
        <v/>
      </c>
      <c r="M36">
        <f>""</f>
        <v/>
      </c>
      <c r="N36">
        <f>""</f>
        <v/>
      </c>
    </row>
    <row r="37">
      <c r="A37" s="23" t="n"/>
      <c r="B37" s="23" t="n"/>
      <c r="C37" s="23" t="n"/>
      <c r="D37" s="23" t="n"/>
      <c r="E37" s="23" t="n"/>
      <c r="F37" s="23" t="n"/>
      <c r="G37" s="36" t="n"/>
      <c r="H37" s="36" t="n"/>
      <c r="I37" s="10">
        <f>IF(A37="","",COUNTIF(Referrals!$D$5:$D$154,A37))</f>
        <v/>
      </c>
      <c r="J37" s="11">
        <f>IF(A37="","",IF(F37=Assumptions!$G$6,"Inactive",IF(OR(NOT(ISNUMBER(Assumptions!$B$4)),NOT(ISNUMBER(Assumptions!$B$5))),"Check assumptions",IF(NOT(ISNUMBER(H37)),"Set date",IF(H37&lt;Assumptions!$B$4,"Review overdue",IF(H37&lt;=Assumptions!$B$4+Assumptions!$B$5,"Review soon","Scheduled"))))))</f>
        <v/>
      </c>
      <c r="L37">
        <f>""</f>
        <v/>
      </c>
      <c r="M37">
        <f>""</f>
        <v/>
      </c>
      <c r="N37">
        <f>""</f>
        <v/>
      </c>
    </row>
    <row r="38">
      <c r="A38" s="23" t="n"/>
      <c r="B38" s="23" t="n"/>
      <c r="C38" s="23" t="n"/>
      <c r="D38" s="23" t="n"/>
      <c r="E38" s="23" t="n"/>
      <c r="F38" s="23" t="n"/>
      <c r="G38" s="36" t="n"/>
      <c r="H38" s="36" t="n"/>
      <c r="I38" s="15">
        <f>IF(A38="","",COUNTIF(Referrals!$D$5:$D$154,A38))</f>
        <v/>
      </c>
      <c r="J38" s="16">
        <f>IF(A38="","",IF(F38=Assumptions!$G$6,"Inactive",IF(OR(NOT(ISNUMBER(Assumptions!$B$4)),NOT(ISNUMBER(Assumptions!$B$5))),"Check assumptions",IF(NOT(ISNUMBER(H38)),"Set date",IF(H38&lt;Assumptions!$B$4,"Review overdue",IF(H38&lt;=Assumptions!$B$4+Assumptions!$B$5,"Review soon","Scheduled"))))))</f>
        <v/>
      </c>
      <c r="L38">
        <f>""</f>
        <v/>
      </c>
      <c r="M38">
        <f>""</f>
        <v/>
      </c>
      <c r="N38">
        <f>""</f>
        <v/>
      </c>
    </row>
    <row r="39">
      <c r="A39" s="23" t="n"/>
      <c r="B39" s="23" t="n"/>
      <c r="C39" s="23" t="n"/>
      <c r="D39" s="23" t="n"/>
      <c r="E39" s="23" t="n"/>
      <c r="F39" s="23" t="n"/>
      <c r="G39" s="36" t="n"/>
      <c r="H39" s="36" t="n"/>
      <c r="I39" s="10">
        <f>IF(A39="","",COUNTIF(Referrals!$D$5:$D$154,A39))</f>
        <v/>
      </c>
      <c r="J39" s="11">
        <f>IF(A39="","",IF(F39=Assumptions!$G$6,"Inactive",IF(OR(NOT(ISNUMBER(Assumptions!$B$4)),NOT(ISNUMBER(Assumptions!$B$5))),"Check assumptions",IF(NOT(ISNUMBER(H39)),"Set date",IF(H39&lt;Assumptions!$B$4,"Review overdue",IF(H39&lt;=Assumptions!$B$4+Assumptions!$B$5,"Review soon","Scheduled"))))))</f>
        <v/>
      </c>
      <c r="L39">
        <f>""</f>
        <v/>
      </c>
      <c r="M39">
        <f>""</f>
        <v/>
      </c>
      <c r="N39">
        <f>""</f>
        <v/>
      </c>
    </row>
    <row r="40">
      <c r="A40" s="23" t="n"/>
      <c r="B40" s="23" t="n"/>
      <c r="C40" s="23" t="n"/>
      <c r="D40" s="23" t="n"/>
      <c r="E40" s="23" t="n"/>
      <c r="F40" s="23" t="n"/>
      <c r="G40" s="36" t="n"/>
      <c r="H40" s="36" t="n"/>
      <c r="I40" s="15">
        <f>IF(A40="","",COUNTIF(Referrals!$D$5:$D$154,A40))</f>
        <v/>
      </c>
      <c r="J40" s="16">
        <f>IF(A40="","",IF(F40=Assumptions!$G$6,"Inactive",IF(OR(NOT(ISNUMBER(Assumptions!$B$4)),NOT(ISNUMBER(Assumptions!$B$5))),"Check assumptions",IF(NOT(ISNUMBER(H40)),"Set date",IF(H40&lt;Assumptions!$B$4,"Review overdue",IF(H40&lt;=Assumptions!$B$4+Assumptions!$B$5,"Review soon","Scheduled"))))))</f>
        <v/>
      </c>
      <c r="L40">
        <f>""</f>
        <v/>
      </c>
      <c r="M40">
        <f>""</f>
        <v/>
      </c>
      <c r="N40">
        <f>""</f>
        <v/>
      </c>
    </row>
    <row r="41">
      <c r="A41" s="23" t="n"/>
      <c r="B41" s="23" t="n"/>
      <c r="C41" s="23" t="n"/>
      <c r="D41" s="23" t="n"/>
      <c r="E41" s="23" t="n"/>
      <c r="F41" s="23" t="n"/>
      <c r="G41" s="36" t="n"/>
      <c r="H41" s="36" t="n"/>
      <c r="I41" s="10">
        <f>IF(A41="","",COUNTIF(Referrals!$D$5:$D$154,A41))</f>
        <v/>
      </c>
      <c r="J41" s="11">
        <f>IF(A41="","",IF(F41=Assumptions!$G$6,"Inactive",IF(OR(NOT(ISNUMBER(Assumptions!$B$4)),NOT(ISNUMBER(Assumptions!$B$5))),"Check assumptions",IF(NOT(ISNUMBER(H41)),"Set date",IF(H41&lt;Assumptions!$B$4,"Review overdue",IF(H41&lt;=Assumptions!$B$4+Assumptions!$B$5,"Review soon","Scheduled"))))))</f>
        <v/>
      </c>
      <c r="L41">
        <f>""</f>
        <v/>
      </c>
      <c r="M41">
        <f>""</f>
        <v/>
      </c>
      <c r="N41">
        <f>""</f>
        <v/>
      </c>
    </row>
    <row r="42">
      <c r="A42" s="23" t="n"/>
      <c r="B42" s="23" t="n"/>
      <c r="C42" s="23" t="n"/>
      <c r="D42" s="23" t="n"/>
      <c r="E42" s="23" t="n"/>
      <c r="F42" s="23" t="n"/>
      <c r="G42" s="36" t="n"/>
      <c r="H42" s="36" t="n"/>
      <c r="I42" s="15">
        <f>IF(A42="","",COUNTIF(Referrals!$D$5:$D$154,A42))</f>
        <v/>
      </c>
      <c r="J42" s="16">
        <f>IF(A42="","",IF(F42=Assumptions!$G$6,"Inactive",IF(OR(NOT(ISNUMBER(Assumptions!$B$4)),NOT(ISNUMBER(Assumptions!$B$5))),"Check assumptions",IF(NOT(ISNUMBER(H42)),"Set date",IF(H42&lt;Assumptions!$B$4,"Review overdue",IF(H42&lt;=Assumptions!$B$4+Assumptions!$B$5,"Review soon","Scheduled"))))))</f>
        <v/>
      </c>
      <c r="L42">
        <f>""</f>
        <v/>
      </c>
      <c r="M42">
        <f>""</f>
        <v/>
      </c>
      <c r="N42">
        <f>""</f>
        <v/>
      </c>
    </row>
    <row r="43">
      <c r="A43" s="23" t="n"/>
      <c r="B43" s="23" t="n"/>
      <c r="C43" s="23" t="n"/>
      <c r="D43" s="23" t="n"/>
      <c r="E43" s="23" t="n"/>
      <c r="F43" s="23" t="n"/>
      <c r="G43" s="36" t="n"/>
      <c r="H43" s="36" t="n"/>
      <c r="I43" s="10">
        <f>IF(A43="","",COUNTIF(Referrals!$D$5:$D$154,A43))</f>
        <v/>
      </c>
      <c r="J43" s="11">
        <f>IF(A43="","",IF(F43=Assumptions!$G$6,"Inactive",IF(OR(NOT(ISNUMBER(Assumptions!$B$4)),NOT(ISNUMBER(Assumptions!$B$5))),"Check assumptions",IF(NOT(ISNUMBER(H43)),"Set date",IF(H43&lt;Assumptions!$B$4,"Review overdue",IF(H43&lt;=Assumptions!$B$4+Assumptions!$B$5,"Review soon","Scheduled"))))))</f>
        <v/>
      </c>
      <c r="L43">
        <f>""</f>
        <v/>
      </c>
      <c r="M43">
        <f>""</f>
        <v/>
      </c>
      <c r="N43">
        <f>""</f>
        <v/>
      </c>
    </row>
    <row r="44">
      <c r="A44" s="23" t="n"/>
      <c r="B44" s="23" t="n"/>
      <c r="C44" s="23" t="n"/>
      <c r="D44" s="23" t="n"/>
      <c r="E44" s="23" t="n"/>
      <c r="F44" s="23" t="n"/>
      <c r="G44" s="36" t="n"/>
      <c r="H44" s="36" t="n"/>
      <c r="I44" s="15">
        <f>IF(A44="","",COUNTIF(Referrals!$D$5:$D$154,A44))</f>
        <v/>
      </c>
      <c r="J44" s="16">
        <f>IF(A44="","",IF(F44=Assumptions!$G$6,"Inactive",IF(OR(NOT(ISNUMBER(Assumptions!$B$4)),NOT(ISNUMBER(Assumptions!$B$5))),"Check assumptions",IF(NOT(ISNUMBER(H44)),"Set date",IF(H44&lt;Assumptions!$B$4,"Review overdue",IF(H44&lt;=Assumptions!$B$4+Assumptions!$B$5,"Review soon","Scheduled"))))))</f>
        <v/>
      </c>
      <c r="L44">
        <f>""</f>
        <v/>
      </c>
      <c r="M44">
        <f>""</f>
        <v/>
      </c>
      <c r="N44">
        <f>""</f>
        <v/>
      </c>
    </row>
    <row r="45">
      <c r="A45" s="23" t="n"/>
      <c r="B45" s="23" t="n"/>
      <c r="C45" s="23" t="n"/>
      <c r="D45" s="23" t="n"/>
      <c r="E45" s="23" t="n"/>
      <c r="F45" s="23" t="n"/>
      <c r="G45" s="36" t="n"/>
      <c r="H45" s="36" t="n"/>
      <c r="I45" s="10">
        <f>IF(A45="","",COUNTIF(Referrals!$D$5:$D$154,A45))</f>
        <v/>
      </c>
      <c r="J45" s="11">
        <f>IF(A45="","",IF(F45=Assumptions!$G$6,"Inactive",IF(OR(NOT(ISNUMBER(Assumptions!$B$4)),NOT(ISNUMBER(Assumptions!$B$5))),"Check assumptions",IF(NOT(ISNUMBER(H45)),"Set date",IF(H45&lt;Assumptions!$B$4,"Review overdue",IF(H45&lt;=Assumptions!$B$4+Assumptions!$B$5,"Review soon","Scheduled"))))))</f>
        <v/>
      </c>
      <c r="L45">
        <f>""</f>
        <v/>
      </c>
      <c r="M45">
        <f>""</f>
        <v/>
      </c>
      <c r="N45">
        <f>""</f>
        <v/>
      </c>
    </row>
    <row r="46">
      <c r="A46" s="23" t="n"/>
      <c r="B46" s="23" t="n"/>
      <c r="C46" s="23" t="n"/>
      <c r="D46" s="23" t="n"/>
      <c r="E46" s="23" t="n"/>
      <c r="F46" s="23" t="n"/>
      <c r="G46" s="36" t="n"/>
      <c r="H46" s="36" t="n"/>
      <c r="I46" s="15">
        <f>IF(A46="","",COUNTIF(Referrals!$D$5:$D$154,A46))</f>
        <v/>
      </c>
      <c r="J46" s="16">
        <f>IF(A46="","",IF(F46=Assumptions!$G$6,"Inactive",IF(OR(NOT(ISNUMBER(Assumptions!$B$4)),NOT(ISNUMBER(Assumptions!$B$5))),"Check assumptions",IF(NOT(ISNUMBER(H46)),"Set date",IF(H46&lt;Assumptions!$B$4,"Review overdue",IF(H46&lt;=Assumptions!$B$4+Assumptions!$B$5,"Review soon","Scheduled"))))))</f>
        <v/>
      </c>
      <c r="L46">
        <f>""</f>
        <v/>
      </c>
      <c r="M46">
        <f>""</f>
        <v/>
      </c>
      <c r="N46">
        <f>""</f>
        <v/>
      </c>
    </row>
    <row r="47">
      <c r="A47" s="23" t="n"/>
      <c r="B47" s="23" t="n"/>
      <c r="C47" s="23" t="n"/>
      <c r="D47" s="23" t="n"/>
      <c r="E47" s="23" t="n"/>
      <c r="F47" s="23" t="n"/>
      <c r="G47" s="36" t="n"/>
      <c r="H47" s="36" t="n"/>
      <c r="I47" s="10">
        <f>IF(A47="","",COUNTIF(Referrals!$D$5:$D$154,A47))</f>
        <v/>
      </c>
      <c r="J47" s="11">
        <f>IF(A47="","",IF(F47=Assumptions!$G$6,"Inactive",IF(OR(NOT(ISNUMBER(Assumptions!$B$4)),NOT(ISNUMBER(Assumptions!$B$5))),"Check assumptions",IF(NOT(ISNUMBER(H47)),"Set date",IF(H47&lt;Assumptions!$B$4,"Review overdue",IF(H47&lt;=Assumptions!$B$4+Assumptions!$B$5,"Review soon","Scheduled"))))))</f>
        <v/>
      </c>
      <c r="L47">
        <f>""</f>
        <v/>
      </c>
      <c r="M47">
        <f>""</f>
        <v/>
      </c>
      <c r="N47">
        <f>""</f>
        <v/>
      </c>
    </row>
    <row r="48">
      <c r="A48" s="23" t="n"/>
      <c r="B48" s="23" t="n"/>
      <c r="C48" s="23" t="n"/>
      <c r="D48" s="23" t="n"/>
      <c r="E48" s="23" t="n"/>
      <c r="F48" s="23" t="n"/>
      <c r="G48" s="36" t="n"/>
      <c r="H48" s="36" t="n"/>
      <c r="I48" s="15">
        <f>IF(A48="","",COUNTIF(Referrals!$D$5:$D$154,A48))</f>
        <v/>
      </c>
      <c r="J48" s="16">
        <f>IF(A48="","",IF(F48=Assumptions!$G$6,"Inactive",IF(OR(NOT(ISNUMBER(Assumptions!$B$4)),NOT(ISNUMBER(Assumptions!$B$5))),"Check assumptions",IF(NOT(ISNUMBER(H48)),"Set date",IF(H48&lt;Assumptions!$B$4,"Review overdue",IF(H48&lt;=Assumptions!$B$4+Assumptions!$B$5,"Review soon","Scheduled"))))))</f>
        <v/>
      </c>
      <c r="L48">
        <f>""</f>
        <v/>
      </c>
      <c r="M48">
        <f>""</f>
        <v/>
      </c>
      <c r="N48">
        <f>""</f>
        <v/>
      </c>
    </row>
    <row r="49">
      <c r="A49" s="23" t="n"/>
      <c r="B49" s="23" t="n"/>
      <c r="C49" s="23" t="n"/>
      <c r="D49" s="23" t="n"/>
      <c r="E49" s="23" t="n"/>
      <c r="F49" s="23" t="n"/>
      <c r="G49" s="36" t="n"/>
      <c r="H49" s="36" t="n"/>
      <c r="I49" s="10">
        <f>IF(A49="","",COUNTIF(Referrals!$D$5:$D$154,A49))</f>
        <v/>
      </c>
      <c r="J49" s="11">
        <f>IF(A49="","",IF(F49=Assumptions!$G$6,"Inactive",IF(OR(NOT(ISNUMBER(Assumptions!$B$4)),NOT(ISNUMBER(Assumptions!$B$5))),"Check assumptions",IF(NOT(ISNUMBER(H49)),"Set date",IF(H49&lt;Assumptions!$B$4,"Review overdue",IF(H49&lt;=Assumptions!$B$4+Assumptions!$B$5,"Review soon","Scheduled"))))))</f>
        <v/>
      </c>
      <c r="L49">
        <f>""</f>
        <v/>
      </c>
      <c r="M49">
        <f>""</f>
        <v/>
      </c>
      <c r="N49">
        <f>""</f>
        <v/>
      </c>
    </row>
    <row r="50">
      <c r="A50" s="23" t="n"/>
      <c r="B50" s="23" t="n"/>
      <c r="C50" s="23" t="n"/>
      <c r="D50" s="23" t="n"/>
      <c r="E50" s="23" t="n"/>
      <c r="F50" s="23" t="n"/>
      <c r="G50" s="36" t="n"/>
      <c r="H50" s="36" t="n"/>
      <c r="I50" s="15">
        <f>IF(A50="","",COUNTIF(Referrals!$D$5:$D$154,A50))</f>
        <v/>
      </c>
      <c r="J50" s="16">
        <f>IF(A50="","",IF(F50=Assumptions!$G$6,"Inactive",IF(OR(NOT(ISNUMBER(Assumptions!$B$4)),NOT(ISNUMBER(Assumptions!$B$5))),"Check assumptions",IF(NOT(ISNUMBER(H50)),"Set date",IF(H50&lt;Assumptions!$B$4,"Review overdue",IF(H50&lt;=Assumptions!$B$4+Assumptions!$B$5,"Review soon","Scheduled"))))))</f>
        <v/>
      </c>
      <c r="L50">
        <f>""</f>
        <v/>
      </c>
      <c r="M50">
        <f>""</f>
        <v/>
      </c>
      <c r="N50">
        <f>""</f>
        <v/>
      </c>
    </row>
    <row r="51">
      <c r="A51" s="23" t="n"/>
      <c r="B51" s="23" t="n"/>
      <c r="C51" s="23" t="n"/>
      <c r="D51" s="23" t="n"/>
      <c r="E51" s="23" t="n"/>
      <c r="F51" s="23" t="n"/>
      <c r="G51" s="36" t="n"/>
      <c r="H51" s="36" t="n"/>
      <c r="I51" s="10">
        <f>IF(A51="","",COUNTIF(Referrals!$D$5:$D$154,A51))</f>
        <v/>
      </c>
      <c r="J51" s="11">
        <f>IF(A51="","",IF(F51=Assumptions!$G$6,"Inactive",IF(OR(NOT(ISNUMBER(Assumptions!$B$4)),NOT(ISNUMBER(Assumptions!$B$5))),"Check assumptions",IF(NOT(ISNUMBER(H51)),"Set date",IF(H51&lt;Assumptions!$B$4,"Review overdue",IF(H51&lt;=Assumptions!$B$4+Assumptions!$B$5,"Review soon","Scheduled"))))))</f>
        <v/>
      </c>
      <c r="L51">
        <f>""</f>
        <v/>
      </c>
      <c r="M51">
        <f>""</f>
        <v/>
      </c>
      <c r="N51">
        <f>""</f>
        <v/>
      </c>
    </row>
    <row r="52">
      <c r="A52" s="23" t="n"/>
      <c r="B52" s="23" t="n"/>
      <c r="C52" s="23" t="n"/>
      <c r="D52" s="23" t="n"/>
      <c r="E52" s="23" t="n"/>
      <c r="F52" s="23" t="n"/>
      <c r="G52" s="36" t="n"/>
      <c r="H52" s="36" t="n"/>
      <c r="I52" s="15">
        <f>IF(A52="","",COUNTIF(Referrals!$D$5:$D$154,A52))</f>
        <v/>
      </c>
      <c r="J52" s="16">
        <f>IF(A52="","",IF(F52=Assumptions!$G$6,"Inactive",IF(OR(NOT(ISNUMBER(Assumptions!$B$4)),NOT(ISNUMBER(Assumptions!$B$5))),"Check assumptions",IF(NOT(ISNUMBER(H52)),"Set date",IF(H52&lt;Assumptions!$B$4,"Review overdue",IF(H52&lt;=Assumptions!$B$4+Assumptions!$B$5,"Review soon","Scheduled"))))))</f>
        <v/>
      </c>
      <c r="L52">
        <f>""</f>
        <v/>
      </c>
      <c r="M52">
        <f>""</f>
        <v/>
      </c>
      <c r="N52">
        <f>""</f>
        <v/>
      </c>
    </row>
    <row r="53">
      <c r="A53" s="23" t="n"/>
      <c r="B53" s="23" t="n"/>
      <c r="C53" s="23" t="n"/>
      <c r="D53" s="23" t="n"/>
      <c r="E53" s="23" t="n"/>
      <c r="F53" s="23" t="n"/>
      <c r="G53" s="36" t="n"/>
      <c r="H53" s="36" t="n"/>
      <c r="I53" s="10">
        <f>IF(A53="","",COUNTIF(Referrals!$D$5:$D$154,A53))</f>
        <v/>
      </c>
      <c r="J53" s="11">
        <f>IF(A53="","",IF(F53=Assumptions!$G$6,"Inactive",IF(OR(NOT(ISNUMBER(Assumptions!$B$4)),NOT(ISNUMBER(Assumptions!$B$5))),"Check assumptions",IF(NOT(ISNUMBER(H53)),"Set date",IF(H53&lt;Assumptions!$B$4,"Review overdue",IF(H53&lt;=Assumptions!$B$4+Assumptions!$B$5,"Review soon","Scheduled"))))))</f>
        <v/>
      </c>
      <c r="L53">
        <f>""</f>
        <v/>
      </c>
      <c r="M53">
        <f>""</f>
        <v/>
      </c>
      <c r="N53">
        <f>""</f>
        <v/>
      </c>
    </row>
    <row r="54">
      <c r="A54" s="23" t="n"/>
      <c r="B54" s="23" t="n"/>
      <c r="C54" s="23" t="n"/>
      <c r="D54" s="23" t="n"/>
      <c r="E54" s="23" t="n"/>
      <c r="F54" s="23" t="n"/>
      <c r="G54" s="36" t="n"/>
      <c r="H54" s="36" t="n"/>
      <c r="I54" s="15">
        <f>IF(A54="","",COUNTIF(Referrals!$D$5:$D$154,A54))</f>
        <v/>
      </c>
      <c r="J54" s="16">
        <f>IF(A54="","",IF(F54=Assumptions!$G$6,"Inactive",IF(OR(NOT(ISNUMBER(Assumptions!$B$4)),NOT(ISNUMBER(Assumptions!$B$5))),"Check assumptions",IF(NOT(ISNUMBER(H54)),"Set date",IF(H54&lt;Assumptions!$B$4,"Review overdue",IF(H54&lt;=Assumptions!$B$4+Assumptions!$B$5,"Review soon","Scheduled"))))))</f>
        <v/>
      </c>
      <c r="L54">
        <f>""</f>
        <v/>
      </c>
      <c r="M54">
        <f>""</f>
        <v/>
      </c>
      <c r="N54">
        <f>""</f>
        <v/>
      </c>
    </row>
    <row r="55">
      <c r="A55" s="23" t="n"/>
      <c r="B55" s="23" t="n"/>
      <c r="C55" s="23" t="n"/>
      <c r="D55" s="23" t="n"/>
      <c r="E55" s="23" t="n"/>
      <c r="F55" s="23" t="n"/>
      <c r="G55" s="36" t="n"/>
      <c r="H55" s="36" t="n"/>
      <c r="I55" s="10">
        <f>IF(A55="","",COUNTIF(Referrals!$D$5:$D$154,A55))</f>
        <v/>
      </c>
      <c r="J55" s="11">
        <f>IF(A55="","",IF(F55=Assumptions!$G$6,"Inactive",IF(OR(NOT(ISNUMBER(Assumptions!$B$4)),NOT(ISNUMBER(Assumptions!$B$5))),"Check assumptions",IF(NOT(ISNUMBER(H55)),"Set date",IF(H55&lt;Assumptions!$B$4,"Review overdue",IF(H55&lt;=Assumptions!$B$4+Assumptions!$B$5,"Review soon","Scheduled"))))))</f>
        <v/>
      </c>
      <c r="L55">
        <f>""</f>
        <v/>
      </c>
      <c r="M55">
        <f>""</f>
        <v/>
      </c>
      <c r="N55">
        <f>""</f>
        <v/>
      </c>
    </row>
    <row r="56">
      <c r="A56" s="23" t="n"/>
      <c r="B56" s="23" t="n"/>
      <c r="C56" s="23" t="n"/>
      <c r="D56" s="23" t="n"/>
      <c r="E56" s="23" t="n"/>
      <c r="F56" s="23" t="n"/>
      <c r="G56" s="36" t="n"/>
      <c r="H56" s="36" t="n"/>
      <c r="I56" s="15">
        <f>IF(A56="","",COUNTIF(Referrals!$D$5:$D$154,A56))</f>
        <v/>
      </c>
      <c r="J56" s="16">
        <f>IF(A56="","",IF(F56=Assumptions!$G$6,"Inactive",IF(OR(NOT(ISNUMBER(Assumptions!$B$4)),NOT(ISNUMBER(Assumptions!$B$5))),"Check assumptions",IF(NOT(ISNUMBER(H56)),"Set date",IF(H56&lt;Assumptions!$B$4,"Review overdue",IF(H56&lt;=Assumptions!$B$4+Assumptions!$B$5,"Review soon","Scheduled"))))))</f>
        <v/>
      </c>
      <c r="L56">
        <f>""</f>
        <v/>
      </c>
      <c r="M56">
        <f>""</f>
        <v/>
      </c>
      <c r="N56">
        <f>""</f>
        <v/>
      </c>
    </row>
    <row r="57">
      <c r="A57" s="23" t="n"/>
      <c r="B57" s="23" t="n"/>
      <c r="C57" s="23" t="n"/>
      <c r="D57" s="23" t="n"/>
      <c r="E57" s="23" t="n"/>
      <c r="F57" s="23" t="n"/>
      <c r="G57" s="36" t="n"/>
      <c r="H57" s="36" t="n"/>
      <c r="I57" s="10">
        <f>IF(A57="","",COUNTIF(Referrals!$D$5:$D$154,A57))</f>
        <v/>
      </c>
      <c r="J57" s="11">
        <f>IF(A57="","",IF(F57=Assumptions!$G$6,"Inactive",IF(OR(NOT(ISNUMBER(Assumptions!$B$4)),NOT(ISNUMBER(Assumptions!$B$5))),"Check assumptions",IF(NOT(ISNUMBER(H57)),"Set date",IF(H57&lt;Assumptions!$B$4,"Review overdue",IF(H57&lt;=Assumptions!$B$4+Assumptions!$B$5,"Review soon","Scheduled"))))))</f>
        <v/>
      </c>
      <c r="L57">
        <f>""</f>
        <v/>
      </c>
      <c r="M57">
        <f>""</f>
        <v/>
      </c>
      <c r="N57">
        <f>""</f>
        <v/>
      </c>
    </row>
    <row r="58">
      <c r="A58" s="23" t="n"/>
      <c r="B58" s="23" t="n"/>
      <c r="C58" s="23" t="n"/>
      <c r="D58" s="23" t="n"/>
      <c r="E58" s="23" t="n"/>
      <c r="F58" s="23" t="n"/>
      <c r="G58" s="36" t="n"/>
      <c r="H58" s="36" t="n"/>
      <c r="I58" s="15">
        <f>IF(A58="","",COUNTIF(Referrals!$D$5:$D$154,A58))</f>
        <v/>
      </c>
      <c r="J58" s="16">
        <f>IF(A58="","",IF(F58=Assumptions!$G$6,"Inactive",IF(OR(NOT(ISNUMBER(Assumptions!$B$4)),NOT(ISNUMBER(Assumptions!$B$5))),"Check assumptions",IF(NOT(ISNUMBER(H58)),"Set date",IF(H58&lt;Assumptions!$B$4,"Review overdue",IF(H58&lt;=Assumptions!$B$4+Assumptions!$B$5,"Review soon","Scheduled"))))))</f>
        <v/>
      </c>
      <c r="L58">
        <f>""</f>
        <v/>
      </c>
      <c r="M58">
        <f>""</f>
        <v/>
      </c>
      <c r="N58">
        <f>""</f>
        <v/>
      </c>
    </row>
    <row r="59">
      <c r="A59" s="23" t="n"/>
      <c r="B59" s="23" t="n"/>
      <c r="C59" s="23" t="n"/>
      <c r="D59" s="23" t="n"/>
      <c r="E59" s="23" t="n"/>
      <c r="F59" s="23" t="n"/>
      <c r="G59" s="36" t="n"/>
      <c r="H59" s="36" t="n"/>
      <c r="I59" s="10">
        <f>IF(A59="","",COUNTIF(Referrals!$D$5:$D$154,A59))</f>
        <v/>
      </c>
      <c r="J59" s="11">
        <f>IF(A59="","",IF(F59=Assumptions!$G$6,"Inactive",IF(OR(NOT(ISNUMBER(Assumptions!$B$4)),NOT(ISNUMBER(Assumptions!$B$5))),"Check assumptions",IF(NOT(ISNUMBER(H59)),"Set date",IF(H59&lt;Assumptions!$B$4,"Review overdue",IF(H59&lt;=Assumptions!$B$4+Assumptions!$B$5,"Review soon","Scheduled"))))))</f>
        <v/>
      </c>
      <c r="L59">
        <f>""</f>
        <v/>
      </c>
      <c r="M59">
        <f>""</f>
        <v/>
      </c>
      <c r="N59">
        <f>""</f>
        <v/>
      </c>
    </row>
    <row r="60">
      <c r="A60" s="23" t="n"/>
      <c r="B60" s="23" t="n"/>
      <c r="C60" s="23" t="n"/>
      <c r="D60" s="23" t="n"/>
      <c r="E60" s="23" t="n"/>
      <c r="F60" s="23" t="n"/>
      <c r="G60" s="36" t="n"/>
      <c r="H60" s="36" t="n"/>
      <c r="I60" s="15">
        <f>IF(A60="","",COUNTIF(Referrals!$D$5:$D$154,A60))</f>
        <v/>
      </c>
      <c r="J60" s="16">
        <f>IF(A60="","",IF(F60=Assumptions!$G$6,"Inactive",IF(OR(NOT(ISNUMBER(Assumptions!$B$4)),NOT(ISNUMBER(Assumptions!$B$5))),"Check assumptions",IF(NOT(ISNUMBER(H60)),"Set date",IF(H60&lt;Assumptions!$B$4,"Review overdue",IF(H60&lt;=Assumptions!$B$4+Assumptions!$B$5,"Review soon","Scheduled"))))))</f>
        <v/>
      </c>
      <c r="L60">
        <f>""</f>
        <v/>
      </c>
      <c r="M60">
        <f>""</f>
        <v/>
      </c>
      <c r="N60">
        <f>""</f>
        <v/>
      </c>
    </row>
    <row r="61">
      <c r="A61" s="23" t="n"/>
      <c r="B61" s="23" t="n"/>
      <c r="C61" s="23" t="n"/>
      <c r="D61" s="23" t="n"/>
      <c r="E61" s="23" t="n"/>
      <c r="F61" s="23" t="n"/>
      <c r="G61" s="36" t="n"/>
      <c r="H61" s="36" t="n"/>
      <c r="I61" s="10">
        <f>IF(A61="","",COUNTIF(Referrals!$D$5:$D$154,A61))</f>
        <v/>
      </c>
      <c r="J61" s="11">
        <f>IF(A61="","",IF(F61=Assumptions!$G$6,"Inactive",IF(OR(NOT(ISNUMBER(Assumptions!$B$4)),NOT(ISNUMBER(Assumptions!$B$5))),"Check assumptions",IF(NOT(ISNUMBER(H61)),"Set date",IF(H61&lt;Assumptions!$B$4,"Review overdue",IF(H61&lt;=Assumptions!$B$4+Assumptions!$B$5,"Review soon","Scheduled"))))))</f>
        <v/>
      </c>
      <c r="L61">
        <f>""</f>
        <v/>
      </c>
      <c r="M61">
        <f>""</f>
        <v/>
      </c>
      <c r="N61">
        <f>""</f>
        <v/>
      </c>
    </row>
    <row r="62">
      <c r="A62" s="23" t="n"/>
      <c r="B62" s="23" t="n"/>
      <c r="C62" s="23" t="n"/>
      <c r="D62" s="23" t="n"/>
      <c r="E62" s="23" t="n"/>
      <c r="F62" s="23" t="n"/>
      <c r="G62" s="36" t="n"/>
      <c r="H62" s="36" t="n"/>
      <c r="I62" s="15">
        <f>IF(A62="","",COUNTIF(Referrals!$D$5:$D$154,A62))</f>
        <v/>
      </c>
      <c r="J62" s="16">
        <f>IF(A62="","",IF(F62=Assumptions!$G$6,"Inactive",IF(OR(NOT(ISNUMBER(Assumptions!$B$4)),NOT(ISNUMBER(Assumptions!$B$5))),"Check assumptions",IF(NOT(ISNUMBER(H62)),"Set date",IF(H62&lt;Assumptions!$B$4,"Review overdue",IF(H62&lt;=Assumptions!$B$4+Assumptions!$B$5,"Review soon","Scheduled"))))))</f>
        <v/>
      </c>
      <c r="L62">
        <f>""</f>
        <v/>
      </c>
      <c r="M62">
        <f>""</f>
        <v/>
      </c>
      <c r="N62">
        <f>""</f>
        <v/>
      </c>
    </row>
    <row r="63">
      <c r="A63" s="23" t="n"/>
      <c r="B63" s="23" t="n"/>
      <c r="C63" s="23" t="n"/>
      <c r="D63" s="23" t="n"/>
      <c r="E63" s="23" t="n"/>
      <c r="F63" s="23" t="n"/>
      <c r="G63" s="36" t="n"/>
      <c r="H63" s="36" t="n"/>
      <c r="I63" s="10">
        <f>IF(A63="","",COUNTIF(Referrals!$D$5:$D$154,A63))</f>
        <v/>
      </c>
      <c r="J63" s="11">
        <f>IF(A63="","",IF(F63=Assumptions!$G$6,"Inactive",IF(OR(NOT(ISNUMBER(Assumptions!$B$4)),NOT(ISNUMBER(Assumptions!$B$5))),"Check assumptions",IF(NOT(ISNUMBER(H63)),"Set date",IF(H63&lt;Assumptions!$B$4,"Review overdue",IF(H63&lt;=Assumptions!$B$4+Assumptions!$B$5,"Review soon","Scheduled"))))))</f>
        <v/>
      </c>
      <c r="L63">
        <f>""</f>
        <v/>
      </c>
      <c r="M63">
        <f>""</f>
        <v/>
      </c>
      <c r="N63">
        <f>""</f>
        <v/>
      </c>
    </row>
    <row r="64">
      <c r="A64" s="23" t="n"/>
      <c r="B64" s="23" t="n"/>
      <c r="C64" s="23" t="n"/>
      <c r="D64" s="23" t="n"/>
      <c r="E64" s="23" t="n"/>
      <c r="F64" s="23" t="n"/>
      <c r="G64" s="36" t="n"/>
      <c r="H64" s="36" t="n"/>
      <c r="I64" s="15">
        <f>IF(A64="","",COUNTIF(Referrals!$D$5:$D$154,A64))</f>
        <v/>
      </c>
      <c r="J64" s="16">
        <f>IF(A64="","",IF(F64=Assumptions!$G$6,"Inactive",IF(OR(NOT(ISNUMBER(Assumptions!$B$4)),NOT(ISNUMBER(Assumptions!$B$5))),"Check assumptions",IF(NOT(ISNUMBER(H64)),"Set date",IF(H64&lt;Assumptions!$B$4,"Review overdue",IF(H64&lt;=Assumptions!$B$4+Assumptions!$B$5,"Review soon","Scheduled"))))))</f>
        <v/>
      </c>
      <c r="L64">
        <f>""</f>
        <v/>
      </c>
      <c r="M64">
        <f>""</f>
        <v/>
      </c>
      <c r="N64">
        <f>""</f>
        <v/>
      </c>
    </row>
    <row r="65">
      <c r="A65" s="23" t="n"/>
      <c r="B65" s="23" t="n"/>
      <c r="C65" s="23" t="n"/>
      <c r="D65" s="23" t="n"/>
      <c r="E65" s="23" t="n"/>
      <c r="F65" s="23" t="n"/>
      <c r="G65" s="36" t="n"/>
      <c r="H65" s="36" t="n"/>
      <c r="I65" s="10">
        <f>IF(A65="","",COUNTIF(Referrals!$D$5:$D$154,A65))</f>
        <v/>
      </c>
      <c r="J65" s="11">
        <f>IF(A65="","",IF(F65=Assumptions!$G$6,"Inactive",IF(OR(NOT(ISNUMBER(Assumptions!$B$4)),NOT(ISNUMBER(Assumptions!$B$5))),"Check assumptions",IF(NOT(ISNUMBER(H65)),"Set date",IF(H65&lt;Assumptions!$B$4,"Review overdue",IF(H65&lt;=Assumptions!$B$4+Assumptions!$B$5,"Review soon","Scheduled"))))))</f>
        <v/>
      </c>
      <c r="L65">
        <f>""</f>
        <v/>
      </c>
      <c r="M65">
        <f>""</f>
        <v/>
      </c>
      <c r="N65">
        <f>""</f>
        <v/>
      </c>
    </row>
    <row r="66">
      <c r="A66" s="23" t="n"/>
      <c r="B66" s="23" t="n"/>
      <c r="C66" s="23" t="n"/>
      <c r="D66" s="23" t="n"/>
      <c r="E66" s="23" t="n"/>
      <c r="F66" s="23" t="n"/>
      <c r="G66" s="36" t="n"/>
      <c r="H66" s="36" t="n"/>
      <c r="I66" s="15">
        <f>IF(A66="","",COUNTIF(Referrals!$D$5:$D$154,A66))</f>
        <v/>
      </c>
      <c r="J66" s="16">
        <f>IF(A66="","",IF(F66=Assumptions!$G$6,"Inactive",IF(OR(NOT(ISNUMBER(Assumptions!$B$4)),NOT(ISNUMBER(Assumptions!$B$5))),"Check assumptions",IF(NOT(ISNUMBER(H66)),"Set date",IF(H66&lt;Assumptions!$B$4,"Review overdue",IF(H66&lt;=Assumptions!$B$4+Assumptions!$B$5,"Review soon","Scheduled"))))))</f>
        <v/>
      </c>
      <c r="L66">
        <f>""</f>
        <v/>
      </c>
      <c r="M66">
        <f>""</f>
        <v/>
      </c>
      <c r="N66">
        <f>""</f>
        <v/>
      </c>
    </row>
    <row r="67">
      <c r="A67" s="23" t="n"/>
      <c r="B67" s="23" t="n"/>
      <c r="C67" s="23" t="n"/>
      <c r="D67" s="23" t="n"/>
      <c r="E67" s="23" t="n"/>
      <c r="F67" s="23" t="n"/>
      <c r="G67" s="36" t="n"/>
      <c r="H67" s="36" t="n"/>
      <c r="I67" s="10">
        <f>IF(A67="","",COUNTIF(Referrals!$D$5:$D$154,A67))</f>
        <v/>
      </c>
      <c r="J67" s="11">
        <f>IF(A67="","",IF(F67=Assumptions!$G$6,"Inactive",IF(OR(NOT(ISNUMBER(Assumptions!$B$4)),NOT(ISNUMBER(Assumptions!$B$5))),"Check assumptions",IF(NOT(ISNUMBER(H67)),"Set date",IF(H67&lt;Assumptions!$B$4,"Review overdue",IF(H67&lt;=Assumptions!$B$4+Assumptions!$B$5,"Review soon","Scheduled"))))))</f>
        <v/>
      </c>
      <c r="L67">
        <f>""</f>
        <v/>
      </c>
      <c r="M67">
        <f>""</f>
        <v/>
      </c>
      <c r="N67">
        <f>""</f>
        <v/>
      </c>
    </row>
    <row r="68">
      <c r="A68" s="23" t="n"/>
      <c r="B68" s="23" t="n"/>
      <c r="C68" s="23" t="n"/>
      <c r="D68" s="23" t="n"/>
      <c r="E68" s="23" t="n"/>
      <c r="F68" s="23" t="n"/>
      <c r="G68" s="36" t="n"/>
      <c r="H68" s="36" t="n"/>
      <c r="I68" s="15">
        <f>IF(A68="","",COUNTIF(Referrals!$D$5:$D$154,A68))</f>
        <v/>
      </c>
      <c r="J68" s="16">
        <f>IF(A68="","",IF(F68=Assumptions!$G$6,"Inactive",IF(OR(NOT(ISNUMBER(Assumptions!$B$4)),NOT(ISNUMBER(Assumptions!$B$5))),"Check assumptions",IF(NOT(ISNUMBER(H68)),"Set date",IF(H68&lt;Assumptions!$B$4,"Review overdue",IF(H68&lt;=Assumptions!$B$4+Assumptions!$B$5,"Review soon","Scheduled"))))))</f>
        <v/>
      </c>
      <c r="L68">
        <f>""</f>
        <v/>
      </c>
      <c r="M68">
        <f>""</f>
        <v/>
      </c>
      <c r="N68">
        <f>""</f>
        <v/>
      </c>
    </row>
    <row r="69">
      <c r="A69" s="23" t="n"/>
      <c r="B69" s="23" t="n"/>
      <c r="C69" s="23" t="n"/>
      <c r="D69" s="23" t="n"/>
      <c r="E69" s="23" t="n"/>
      <c r="F69" s="23" t="n"/>
      <c r="G69" s="36" t="n"/>
      <c r="H69" s="36" t="n"/>
      <c r="I69" s="10">
        <f>IF(A69="","",COUNTIF(Referrals!$D$5:$D$154,A69))</f>
        <v/>
      </c>
      <c r="J69" s="11">
        <f>IF(A69="","",IF(F69=Assumptions!$G$6,"Inactive",IF(OR(NOT(ISNUMBER(Assumptions!$B$4)),NOT(ISNUMBER(Assumptions!$B$5))),"Check assumptions",IF(NOT(ISNUMBER(H69)),"Set date",IF(H69&lt;Assumptions!$B$4,"Review overdue",IF(H69&lt;=Assumptions!$B$4+Assumptions!$B$5,"Review soon","Scheduled"))))))</f>
        <v/>
      </c>
      <c r="L69">
        <f>""</f>
        <v/>
      </c>
      <c r="M69">
        <f>""</f>
        <v/>
      </c>
      <c r="N69">
        <f>""</f>
        <v/>
      </c>
    </row>
    <row r="70">
      <c r="A70" s="23" t="n"/>
      <c r="B70" s="23" t="n"/>
      <c r="C70" s="23" t="n"/>
      <c r="D70" s="23" t="n"/>
      <c r="E70" s="23" t="n"/>
      <c r="F70" s="23" t="n"/>
      <c r="G70" s="36" t="n"/>
      <c r="H70" s="36" t="n"/>
      <c r="I70" s="15">
        <f>IF(A70="","",COUNTIF(Referrals!$D$5:$D$154,A70))</f>
        <v/>
      </c>
      <c r="J70" s="16">
        <f>IF(A70="","",IF(F70=Assumptions!$G$6,"Inactive",IF(OR(NOT(ISNUMBER(Assumptions!$B$4)),NOT(ISNUMBER(Assumptions!$B$5))),"Check assumptions",IF(NOT(ISNUMBER(H70)),"Set date",IF(H70&lt;Assumptions!$B$4,"Review overdue",IF(H70&lt;=Assumptions!$B$4+Assumptions!$B$5,"Review soon","Scheduled"))))))</f>
        <v/>
      </c>
      <c r="L70">
        <f>""</f>
        <v/>
      </c>
      <c r="M70">
        <f>""</f>
        <v/>
      </c>
      <c r="N70">
        <f>""</f>
        <v/>
      </c>
    </row>
    <row r="71">
      <c r="A71" s="23" t="n"/>
      <c r="B71" s="23" t="n"/>
      <c r="C71" s="23" t="n"/>
      <c r="D71" s="23" t="n"/>
      <c r="E71" s="23" t="n"/>
      <c r="F71" s="23" t="n"/>
      <c r="G71" s="36" t="n"/>
      <c r="H71" s="36" t="n"/>
      <c r="I71" s="10">
        <f>IF(A71="","",COUNTIF(Referrals!$D$5:$D$154,A71))</f>
        <v/>
      </c>
      <c r="J71" s="11">
        <f>IF(A71="","",IF(F71=Assumptions!$G$6,"Inactive",IF(OR(NOT(ISNUMBER(Assumptions!$B$4)),NOT(ISNUMBER(Assumptions!$B$5))),"Check assumptions",IF(NOT(ISNUMBER(H71)),"Set date",IF(H71&lt;Assumptions!$B$4,"Review overdue",IF(H71&lt;=Assumptions!$B$4+Assumptions!$B$5,"Review soon","Scheduled"))))))</f>
        <v/>
      </c>
      <c r="L71">
        <f>""</f>
        <v/>
      </c>
      <c r="M71">
        <f>""</f>
        <v/>
      </c>
      <c r="N71">
        <f>""</f>
        <v/>
      </c>
    </row>
    <row r="72">
      <c r="A72" s="23" t="n"/>
      <c r="B72" s="23" t="n"/>
      <c r="C72" s="23" t="n"/>
      <c r="D72" s="23" t="n"/>
      <c r="E72" s="23" t="n"/>
      <c r="F72" s="23" t="n"/>
      <c r="G72" s="36" t="n"/>
      <c r="H72" s="36" t="n"/>
      <c r="I72" s="15">
        <f>IF(A72="","",COUNTIF(Referrals!$D$5:$D$154,A72))</f>
        <v/>
      </c>
      <c r="J72" s="16">
        <f>IF(A72="","",IF(F72=Assumptions!$G$6,"Inactive",IF(OR(NOT(ISNUMBER(Assumptions!$B$4)),NOT(ISNUMBER(Assumptions!$B$5))),"Check assumptions",IF(NOT(ISNUMBER(H72)),"Set date",IF(H72&lt;Assumptions!$B$4,"Review overdue",IF(H72&lt;=Assumptions!$B$4+Assumptions!$B$5,"Review soon","Scheduled"))))))</f>
        <v/>
      </c>
      <c r="L72">
        <f>""</f>
        <v/>
      </c>
      <c r="M72">
        <f>""</f>
        <v/>
      </c>
      <c r="N72">
        <f>""</f>
        <v/>
      </c>
    </row>
    <row r="73">
      <c r="A73" s="23" t="n"/>
      <c r="B73" s="23" t="n"/>
      <c r="C73" s="23" t="n"/>
      <c r="D73" s="23" t="n"/>
      <c r="E73" s="23" t="n"/>
      <c r="F73" s="23" t="n"/>
      <c r="G73" s="36" t="n"/>
      <c r="H73" s="36" t="n"/>
      <c r="I73" s="10">
        <f>IF(A73="","",COUNTIF(Referrals!$D$5:$D$154,A73))</f>
        <v/>
      </c>
      <c r="J73" s="11">
        <f>IF(A73="","",IF(F73=Assumptions!$G$6,"Inactive",IF(OR(NOT(ISNUMBER(Assumptions!$B$4)),NOT(ISNUMBER(Assumptions!$B$5))),"Check assumptions",IF(NOT(ISNUMBER(H73)),"Set date",IF(H73&lt;Assumptions!$B$4,"Review overdue",IF(H73&lt;=Assumptions!$B$4+Assumptions!$B$5,"Review soon","Scheduled"))))))</f>
        <v/>
      </c>
      <c r="L73">
        <f>""</f>
        <v/>
      </c>
      <c r="M73">
        <f>""</f>
        <v/>
      </c>
      <c r="N73">
        <f>""</f>
        <v/>
      </c>
    </row>
    <row r="74">
      <c r="A74" s="23" t="n"/>
      <c r="B74" s="23" t="n"/>
      <c r="C74" s="23" t="n"/>
      <c r="D74" s="23" t="n"/>
      <c r="E74" s="23" t="n"/>
      <c r="F74" s="23" t="n"/>
      <c r="G74" s="36" t="n"/>
      <c r="H74" s="36" t="n"/>
      <c r="I74" s="15">
        <f>IF(A74="","",COUNTIF(Referrals!$D$5:$D$154,A74))</f>
        <v/>
      </c>
      <c r="J74" s="16">
        <f>IF(A74="","",IF(F74=Assumptions!$G$6,"Inactive",IF(OR(NOT(ISNUMBER(Assumptions!$B$4)),NOT(ISNUMBER(Assumptions!$B$5))),"Check assumptions",IF(NOT(ISNUMBER(H74)),"Set date",IF(H74&lt;Assumptions!$B$4,"Review overdue",IF(H74&lt;=Assumptions!$B$4+Assumptions!$B$5,"Review soon","Scheduled"))))))</f>
        <v/>
      </c>
      <c r="L74">
        <f>""</f>
        <v/>
      </c>
      <c r="M74">
        <f>""</f>
        <v/>
      </c>
      <c r="N74">
        <f>""</f>
        <v/>
      </c>
    </row>
    <row r="75">
      <c r="A75" s="23" t="n"/>
      <c r="B75" s="23" t="n"/>
      <c r="C75" s="23" t="n"/>
      <c r="D75" s="23" t="n"/>
      <c r="E75" s="23" t="n"/>
      <c r="F75" s="23" t="n"/>
      <c r="G75" s="36" t="n"/>
      <c r="H75" s="36" t="n"/>
      <c r="I75" s="10">
        <f>IF(A75="","",COUNTIF(Referrals!$D$5:$D$154,A75))</f>
        <v/>
      </c>
      <c r="J75" s="11">
        <f>IF(A75="","",IF(F75=Assumptions!$G$6,"Inactive",IF(OR(NOT(ISNUMBER(Assumptions!$B$4)),NOT(ISNUMBER(Assumptions!$B$5))),"Check assumptions",IF(NOT(ISNUMBER(H75)),"Set date",IF(H75&lt;Assumptions!$B$4,"Review overdue",IF(H75&lt;=Assumptions!$B$4+Assumptions!$B$5,"Review soon","Scheduled"))))))</f>
        <v/>
      </c>
      <c r="L75">
        <f>""</f>
        <v/>
      </c>
      <c r="M75">
        <f>""</f>
        <v/>
      </c>
      <c r="N75">
        <f>""</f>
        <v/>
      </c>
    </row>
    <row r="76">
      <c r="A76" s="23" t="n"/>
      <c r="B76" s="23" t="n"/>
      <c r="C76" s="23" t="n"/>
      <c r="D76" s="23" t="n"/>
      <c r="E76" s="23" t="n"/>
      <c r="F76" s="23" t="n"/>
      <c r="G76" s="36" t="n"/>
      <c r="H76" s="36" t="n"/>
      <c r="I76" s="15">
        <f>IF(A76="","",COUNTIF(Referrals!$D$5:$D$154,A76))</f>
        <v/>
      </c>
      <c r="J76" s="16">
        <f>IF(A76="","",IF(F76=Assumptions!$G$6,"Inactive",IF(OR(NOT(ISNUMBER(Assumptions!$B$4)),NOT(ISNUMBER(Assumptions!$B$5))),"Check assumptions",IF(NOT(ISNUMBER(H76)),"Set date",IF(H76&lt;Assumptions!$B$4,"Review overdue",IF(H76&lt;=Assumptions!$B$4+Assumptions!$B$5,"Review soon","Scheduled"))))))</f>
        <v/>
      </c>
      <c r="L76">
        <f>""</f>
        <v/>
      </c>
      <c r="M76">
        <f>""</f>
        <v/>
      </c>
      <c r="N76">
        <f>""</f>
        <v/>
      </c>
    </row>
    <row r="77">
      <c r="A77" s="23" t="n"/>
      <c r="B77" s="23" t="n"/>
      <c r="C77" s="23" t="n"/>
      <c r="D77" s="23" t="n"/>
      <c r="E77" s="23" t="n"/>
      <c r="F77" s="23" t="n"/>
      <c r="G77" s="36" t="n"/>
      <c r="H77" s="36" t="n"/>
      <c r="I77" s="10">
        <f>IF(A77="","",COUNTIF(Referrals!$D$5:$D$154,A77))</f>
        <v/>
      </c>
      <c r="J77" s="11">
        <f>IF(A77="","",IF(F77=Assumptions!$G$6,"Inactive",IF(OR(NOT(ISNUMBER(Assumptions!$B$4)),NOT(ISNUMBER(Assumptions!$B$5))),"Check assumptions",IF(NOT(ISNUMBER(H77)),"Set date",IF(H77&lt;Assumptions!$B$4,"Review overdue",IF(H77&lt;=Assumptions!$B$4+Assumptions!$B$5,"Review soon","Scheduled"))))))</f>
        <v/>
      </c>
      <c r="L77">
        <f>""</f>
        <v/>
      </c>
      <c r="M77">
        <f>""</f>
        <v/>
      </c>
      <c r="N77">
        <f>""</f>
        <v/>
      </c>
    </row>
    <row r="78">
      <c r="A78" s="23" t="n"/>
      <c r="B78" s="23" t="n"/>
      <c r="C78" s="23" t="n"/>
      <c r="D78" s="23" t="n"/>
      <c r="E78" s="23" t="n"/>
      <c r="F78" s="23" t="n"/>
      <c r="G78" s="36" t="n"/>
      <c r="H78" s="36" t="n"/>
      <c r="I78" s="15">
        <f>IF(A78="","",COUNTIF(Referrals!$D$5:$D$154,A78))</f>
        <v/>
      </c>
      <c r="J78" s="16">
        <f>IF(A78="","",IF(F78=Assumptions!$G$6,"Inactive",IF(OR(NOT(ISNUMBER(Assumptions!$B$4)),NOT(ISNUMBER(Assumptions!$B$5))),"Check assumptions",IF(NOT(ISNUMBER(H78)),"Set date",IF(H78&lt;Assumptions!$B$4,"Review overdue",IF(H78&lt;=Assumptions!$B$4+Assumptions!$B$5,"Review soon","Scheduled"))))))</f>
        <v/>
      </c>
      <c r="L78">
        <f>""</f>
        <v/>
      </c>
      <c r="M78">
        <f>""</f>
        <v/>
      </c>
      <c r="N78">
        <f>""</f>
        <v/>
      </c>
    </row>
    <row r="79">
      <c r="A79" s="23" t="n"/>
      <c r="B79" s="23" t="n"/>
      <c r="C79" s="23" t="n"/>
      <c r="D79" s="23" t="n"/>
      <c r="E79" s="23" t="n"/>
      <c r="F79" s="23" t="n"/>
      <c r="G79" s="36" t="n"/>
      <c r="H79" s="36" t="n"/>
      <c r="I79" s="10">
        <f>IF(A79="","",COUNTIF(Referrals!$D$5:$D$154,A79))</f>
        <v/>
      </c>
      <c r="J79" s="11">
        <f>IF(A79="","",IF(F79=Assumptions!$G$6,"Inactive",IF(OR(NOT(ISNUMBER(Assumptions!$B$4)),NOT(ISNUMBER(Assumptions!$B$5))),"Check assumptions",IF(NOT(ISNUMBER(H79)),"Set date",IF(H79&lt;Assumptions!$B$4,"Review overdue",IF(H79&lt;=Assumptions!$B$4+Assumptions!$B$5,"Review soon","Scheduled"))))))</f>
        <v/>
      </c>
      <c r="L79">
        <f>""</f>
        <v/>
      </c>
      <c r="M79">
        <f>""</f>
        <v/>
      </c>
      <c r="N79">
        <f>""</f>
        <v/>
      </c>
    </row>
    <row r="80">
      <c r="A80" s="23" t="n"/>
      <c r="B80" s="23" t="n"/>
      <c r="C80" s="23" t="n"/>
      <c r="D80" s="23" t="n"/>
      <c r="E80" s="23" t="n"/>
      <c r="F80" s="23" t="n"/>
      <c r="G80" s="36" t="n"/>
      <c r="H80" s="36" t="n"/>
      <c r="I80" s="15">
        <f>IF(A80="","",COUNTIF(Referrals!$D$5:$D$154,A80))</f>
        <v/>
      </c>
      <c r="J80" s="16">
        <f>IF(A80="","",IF(F80=Assumptions!$G$6,"Inactive",IF(OR(NOT(ISNUMBER(Assumptions!$B$4)),NOT(ISNUMBER(Assumptions!$B$5))),"Check assumptions",IF(NOT(ISNUMBER(H80)),"Set date",IF(H80&lt;Assumptions!$B$4,"Review overdue",IF(H80&lt;=Assumptions!$B$4+Assumptions!$B$5,"Review soon","Scheduled"))))))</f>
        <v/>
      </c>
      <c r="L80">
        <f>""</f>
        <v/>
      </c>
      <c r="M80">
        <f>""</f>
        <v/>
      </c>
      <c r="N80">
        <f>""</f>
        <v/>
      </c>
    </row>
    <row r="81">
      <c r="A81" s="23" t="n"/>
      <c r="B81" s="23" t="n"/>
      <c r="C81" s="23" t="n"/>
      <c r="D81" s="23" t="n"/>
      <c r="E81" s="23" t="n"/>
      <c r="F81" s="23" t="n"/>
      <c r="G81" s="36" t="n"/>
      <c r="H81" s="36" t="n"/>
      <c r="I81" s="10">
        <f>IF(A81="","",COUNTIF(Referrals!$D$5:$D$154,A81))</f>
        <v/>
      </c>
      <c r="J81" s="11">
        <f>IF(A81="","",IF(F81=Assumptions!$G$6,"Inactive",IF(OR(NOT(ISNUMBER(Assumptions!$B$4)),NOT(ISNUMBER(Assumptions!$B$5))),"Check assumptions",IF(NOT(ISNUMBER(H81)),"Set date",IF(H81&lt;Assumptions!$B$4,"Review overdue",IF(H81&lt;=Assumptions!$B$4+Assumptions!$B$5,"Review soon","Scheduled"))))))</f>
        <v/>
      </c>
      <c r="L81">
        <f>""</f>
        <v/>
      </c>
      <c r="M81">
        <f>""</f>
        <v/>
      </c>
      <c r="N81">
        <f>""</f>
        <v/>
      </c>
    </row>
    <row r="82">
      <c r="A82" s="23" t="n"/>
      <c r="B82" s="23" t="n"/>
      <c r="C82" s="23" t="n"/>
      <c r="D82" s="23" t="n"/>
      <c r="E82" s="23" t="n"/>
      <c r="F82" s="23" t="n"/>
      <c r="G82" s="36" t="n"/>
      <c r="H82" s="36" t="n"/>
      <c r="I82" s="15">
        <f>IF(A82="","",COUNTIF(Referrals!$D$5:$D$154,A82))</f>
        <v/>
      </c>
      <c r="J82" s="16">
        <f>IF(A82="","",IF(F82=Assumptions!$G$6,"Inactive",IF(OR(NOT(ISNUMBER(Assumptions!$B$4)),NOT(ISNUMBER(Assumptions!$B$5))),"Check assumptions",IF(NOT(ISNUMBER(H82)),"Set date",IF(H82&lt;Assumptions!$B$4,"Review overdue",IF(H82&lt;=Assumptions!$B$4+Assumptions!$B$5,"Review soon","Scheduled"))))))</f>
        <v/>
      </c>
      <c r="L82">
        <f>""</f>
        <v/>
      </c>
      <c r="M82">
        <f>""</f>
        <v/>
      </c>
      <c r="N82">
        <f>""</f>
        <v/>
      </c>
    </row>
    <row r="83">
      <c r="A83" s="23" t="n"/>
      <c r="B83" s="23" t="n"/>
      <c r="C83" s="23" t="n"/>
      <c r="D83" s="23" t="n"/>
      <c r="E83" s="23" t="n"/>
      <c r="F83" s="23" t="n"/>
      <c r="G83" s="36" t="n"/>
      <c r="H83" s="36" t="n"/>
      <c r="I83" s="10">
        <f>IF(A83="","",COUNTIF(Referrals!$D$5:$D$154,A83))</f>
        <v/>
      </c>
      <c r="J83" s="11">
        <f>IF(A83="","",IF(F83=Assumptions!$G$6,"Inactive",IF(OR(NOT(ISNUMBER(Assumptions!$B$4)),NOT(ISNUMBER(Assumptions!$B$5))),"Check assumptions",IF(NOT(ISNUMBER(H83)),"Set date",IF(H83&lt;Assumptions!$B$4,"Review overdue",IF(H83&lt;=Assumptions!$B$4+Assumptions!$B$5,"Review soon","Scheduled"))))))</f>
        <v/>
      </c>
      <c r="L83">
        <f>""</f>
        <v/>
      </c>
      <c r="M83">
        <f>""</f>
        <v/>
      </c>
      <c r="N83">
        <f>""</f>
        <v/>
      </c>
    </row>
    <row r="84">
      <c r="A84" s="23" t="n"/>
      <c r="B84" s="23" t="n"/>
      <c r="C84" s="23" t="n"/>
      <c r="D84" s="23" t="n"/>
      <c r="E84" s="23" t="n"/>
      <c r="F84" s="23" t="n"/>
      <c r="G84" s="36" t="n"/>
      <c r="H84" s="36" t="n"/>
      <c r="I84" s="15">
        <f>IF(A84="","",COUNTIF(Referrals!$D$5:$D$154,A84))</f>
        <v/>
      </c>
      <c r="J84" s="16">
        <f>IF(A84="","",IF(F84=Assumptions!$G$6,"Inactive",IF(OR(NOT(ISNUMBER(Assumptions!$B$4)),NOT(ISNUMBER(Assumptions!$B$5))),"Check assumptions",IF(NOT(ISNUMBER(H84)),"Set date",IF(H84&lt;Assumptions!$B$4,"Review overdue",IF(H84&lt;=Assumptions!$B$4+Assumptions!$B$5,"Review soon","Scheduled"))))))</f>
        <v/>
      </c>
      <c r="L84">
        <f>""</f>
        <v/>
      </c>
      <c r="M84">
        <f>""</f>
        <v/>
      </c>
      <c r="N84">
        <f>""</f>
        <v/>
      </c>
    </row>
    <row r="85">
      <c r="A85" s="23" t="n"/>
      <c r="B85" s="23" t="n"/>
      <c r="C85" s="23" t="n"/>
      <c r="D85" s="23" t="n"/>
      <c r="E85" s="23" t="n"/>
      <c r="F85" s="23" t="n"/>
      <c r="G85" s="36" t="n"/>
      <c r="H85" s="36" t="n"/>
      <c r="I85" s="10">
        <f>IF(A85="","",COUNTIF(Referrals!$D$5:$D$154,A85))</f>
        <v/>
      </c>
      <c r="J85" s="11">
        <f>IF(A85="","",IF(F85=Assumptions!$G$6,"Inactive",IF(OR(NOT(ISNUMBER(Assumptions!$B$4)),NOT(ISNUMBER(Assumptions!$B$5))),"Check assumptions",IF(NOT(ISNUMBER(H85)),"Set date",IF(H85&lt;Assumptions!$B$4,"Review overdue",IF(H85&lt;=Assumptions!$B$4+Assumptions!$B$5,"Review soon","Scheduled"))))))</f>
        <v/>
      </c>
      <c r="L85">
        <f>""</f>
        <v/>
      </c>
      <c r="M85">
        <f>""</f>
        <v/>
      </c>
      <c r="N85">
        <f>""</f>
        <v/>
      </c>
    </row>
    <row r="86">
      <c r="A86" s="23" t="n"/>
      <c r="B86" s="23" t="n"/>
      <c r="C86" s="23" t="n"/>
      <c r="D86" s="23" t="n"/>
      <c r="E86" s="23" t="n"/>
      <c r="F86" s="23" t="n"/>
      <c r="G86" s="36" t="n"/>
      <c r="H86" s="36" t="n"/>
      <c r="I86" s="15">
        <f>IF(A86="","",COUNTIF(Referrals!$D$5:$D$154,A86))</f>
        <v/>
      </c>
      <c r="J86" s="16">
        <f>IF(A86="","",IF(F86=Assumptions!$G$6,"Inactive",IF(OR(NOT(ISNUMBER(Assumptions!$B$4)),NOT(ISNUMBER(Assumptions!$B$5))),"Check assumptions",IF(NOT(ISNUMBER(H86)),"Set date",IF(H86&lt;Assumptions!$B$4,"Review overdue",IF(H86&lt;=Assumptions!$B$4+Assumptions!$B$5,"Review soon","Scheduled"))))))</f>
        <v/>
      </c>
      <c r="L86">
        <f>""</f>
        <v/>
      </c>
      <c r="M86">
        <f>""</f>
        <v/>
      </c>
      <c r="N86">
        <f>""</f>
        <v/>
      </c>
    </row>
    <row r="87">
      <c r="A87" s="23" t="n"/>
      <c r="B87" s="23" t="n"/>
      <c r="C87" s="23" t="n"/>
      <c r="D87" s="23" t="n"/>
      <c r="E87" s="23" t="n"/>
      <c r="F87" s="23" t="n"/>
      <c r="G87" s="36" t="n"/>
      <c r="H87" s="36" t="n"/>
      <c r="I87" s="10">
        <f>IF(A87="","",COUNTIF(Referrals!$D$5:$D$154,A87))</f>
        <v/>
      </c>
      <c r="J87" s="11">
        <f>IF(A87="","",IF(F87=Assumptions!$G$6,"Inactive",IF(OR(NOT(ISNUMBER(Assumptions!$B$4)),NOT(ISNUMBER(Assumptions!$B$5))),"Check assumptions",IF(NOT(ISNUMBER(H87)),"Set date",IF(H87&lt;Assumptions!$B$4,"Review overdue",IF(H87&lt;=Assumptions!$B$4+Assumptions!$B$5,"Review soon","Scheduled"))))))</f>
        <v/>
      </c>
      <c r="L87">
        <f>""</f>
        <v/>
      </c>
      <c r="M87">
        <f>""</f>
        <v/>
      </c>
      <c r="N87">
        <f>""</f>
        <v/>
      </c>
    </row>
    <row r="88">
      <c r="A88" s="23" t="n"/>
      <c r="B88" s="23" t="n"/>
      <c r="C88" s="23" t="n"/>
      <c r="D88" s="23" t="n"/>
      <c r="E88" s="23" t="n"/>
      <c r="F88" s="23" t="n"/>
      <c r="G88" s="36" t="n"/>
      <c r="H88" s="36" t="n"/>
      <c r="I88" s="15">
        <f>IF(A88="","",COUNTIF(Referrals!$D$5:$D$154,A88))</f>
        <v/>
      </c>
      <c r="J88" s="16">
        <f>IF(A88="","",IF(F88=Assumptions!$G$6,"Inactive",IF(OR(NOT(ISNUMBER(Assumptions!$B$4)),NOT(ISNUMBER(Assumptions!$B$5))),"Check assumptions",IF(NOT(ISNUMBER(H88)),"Set date",IF(H88&lt;Assumptions!$B$4,"Review overdue",IF(H88&lt;=Assumptions!$B$4+Assumptions!$B$5,"Review soon","Scheduled"))))))</f>
        <v/>
      </c>
      <c r="L88">
        <f>""</f>
        <v/>
      </c>
      <c r="M88">
        <f>""</f>
        <v/>
      </c>
      <c r="N88">
        <f>""</f>
        <v/>
      </c>
    </row>
    <row r="89">
      <c r="A89" s="23" t="n"/>
      <c r="B89" s="23" t="n"/>
      <c r="C89" s="23" t="n"/>
      <c r="D89" s="23" t="n"/>
      <c r="E89" s="23" t="n"/>
      <c r="F89" s="23" t="n"/>
      <c r="G89" s="36" t="n"/>
      <c r="H89" s="36" t="n"/>
      <c r="I89" s="10">
        <f>IF(A89="","",COUNTIF(Referrals!$D$5:$D$154,A89))</f>
        <v/>
      </c>
      <c r="J89" s="11">
        <f>IF(A89="","",IF(F89=Assumptions!$G$6,"Inactive",IF(OR(NOT(ISNUMBER(Assumptions!$B$4)),NOT(ISNUMBER(Assumptions!$B$5))),"Check assumptions",IF(NOT(ISNUMBER(H89)),"Set date",IF(H89&lt;Assumptions!$B$4,"Review overdue",IF(H89&lt;=Assumptions!$B$4+Assumptions!$B$5,"Review soon","Scheduled"))))))</f>
        <v/>
      </c>
      <c r="L89">
        <f>""</f>
        <v/>
      </c>
      <c r="M89">
        <f>""</f>
        <v/>
      </c>
      <c r="N89">
        <f>""</f>
        <v/>
      </c>
    </row>
    <row r="90">
      <c r="A90" s="23" t="n"/>
      <c r="B90" s="23" t="n"/>
      <c r="C90" s="23" t="n"/>
      <c r="D90" s="23" t="n"/>
      <c r="E90" s="23" t="n"/>
      <c r="F90" s="23" t="n"/>
      <c r="G90" s="36" t="n"/>
      <c r="H90" s="36" t="n"/>
      <c r="I90" s="15">
        <f>IF(A90="","",COUNTIF(Referrals!$D$5:$D$154,A90))</f>
        <v/>
      </c>
      <c r="J90" s="16">
        <f>IF(A90="","",IF(F90=Assumptions!$G$6,"Inactive",IF(OR(NOT(ISNUMBER(Assumptions!$B$4)),NOT(ISNUMBER(Assumptions!$B$5))),"Check assumptions",IF(NOT(ISNUMBER(H90)),"Set date",IF(H90&lt;Assumptions!$B$4,"Review overdue",IF(H90&lt;=Assumptions!$B$4+Assumptions!$B$5,"Review soon","Scheduled"))))))</f>
        <v/>
      </c>
      <c r="L90">
        <f>""</f>
        <v/>
      </c>
      <c r="M90">
        <f>""</f>
        <v/>
      </c>
      <c r="N90">
        <f>""</f>
        <v/>
      </c>
    </row>
    <row r="91">
      <c r="A91" s="23" t="n"/>
      <c r="B91" s="23" t="n"/>
      <c r="C91" s="23" t="n"/>
      <c r="D91" s="23" t="n"/>
      <c r="E91" s="23" t="n"/>
      <c r="F91" s="23" t="n"/>
      <c r="G91" s="36" t="n"/>
      <c r="H91" s="36" t="n"/>
      <c r="I91" s="10">
        <f>IF(A91="","",COUNTIF(Referrals!$D$5:$D$154,A91))</f>
        <v/>
      </c>
      <c r="J91" s="11">
        <f>IF(A91="","",IF(F91=Assumptions!$G$6,"Inactive",IF(OR(NOT(ISNUMBER(Assumptions!$B$4)),NOT(ISNUMBER(Assumptions!$B$5))),"Check assumptions",IF(NOT(ISNUMBER(H91)),"Set date",IF(H91&lt;Assumptions!$B$4,"Review overdue",IF(H91&lt;=Assumptions!$B$4+Assumptions!$B$5,"Review soon","Scheduled"))))))</f>
        <v/>
      </c>
      <c r="L91">
        <f>""</f>
        <v/>
      </c>
      <c r="M91">
        <f>""</f>
        <v/>
      </c>
      <c r="N91">
        <f>""</f>
        <v/>
      </c>
    </row>
    <row r="92">
      <c r="A92" s="23" t="n"/>
      <c r="B92" s="23" t="n"/>
      <c r="C92" s="23" t="n"/>
      <c r="D92" s="23" t="n"/>
      <c r="E92" s="23" t="n"/>
      <c r="F92" s="23" t="n"/>
      <c r="G92" s="36" t="n"/>
      <c r="H92" s="36" t="n"/>
      <c r="I92" s="15">
        <f>IF(A92="","",COUNTIF(Referrals!$D$5:$D$154,A92))</f>
        <v/>
      </c>
      <c r="J92" s="16">
        <f>IF(A92="","",IF(F92=Assumptions!$G$6,"Inactive",IF(OR(NOT(ISNUMBER(Assumptions!$B$4)),NOT(ISNUMBER(Assumptions!$B$5))),"Check assumptions",IF(NOT(ISNUMBER(H92)),"Set date",IF(H92&lt;Assumptions!$B$4,"Review overdue",IF(H92&lt;=Assumptions!$B$4+Assumptions!$B$5,"Review soon","Scheduled"))))))</f>
        <v/>
      </c>
      <c r="L92">
        <f>""</f>
        <v/>
      </c>
      <c r="M92">
        <f>""</f>
        <v/>
      </c>
      <c r="N92">
        <f>""</f>
        <v/>
      </c>
    </row>
    <row r="93">
      <c r="A93" s="23" t="n"/>
      <c r="B93" s="23" t="n"/>
      <c r="C93" s="23" t="n"/>
      <c r="D93" s="23" t="n"/>
      <c r="E93" s="23" t="n"/>
      <c r="F93" s="23" t="n"/>
      <c r="G93" s="36" t="n"/>
      <c r="H93" s="36" t="n"/>
      <c r="I93" s="10">
        <f>IF(A93="","",COUNTIF(Referrals!$D$5:$D$154,A93))</f>
        <v/>
      </c>
      <c r="J93" s="11">
        <f>IF(A93="","",IF(F93=Assumptions!$G$6,"Inactive",IF(OR(NOT(ISNUMBER(Assumptions!$B$4)),NOT(ISNUMBER(Assumptions!$B$5))),"Check assumptions",IF(NOT(ISNUMBER(H93)),"Set date",IF(H93&lt;Assumptions!$B$4,"Review overdue",IF(H93&lt;=Assumptions!$B$4+Assumptions!$B$5,"Review soon","Scheduled"))))))</f>
        <v/>
      </c>
      <c r="L93">
        <f>""</f>
        <v/>
      </c>
      <c r="M93">
        <f>""</f>
        <v/>
      </c>
      <c r="N93">
        <f>""</f>
        <v/>
      </c>
    </row>
    <row r="94">
      <c r="A94" s="23" t="n"/>
      <c r="B94" s="23" t="n"/>
      <c r="C94" s="23" t="n"/>
      <c r="D94" s="23" t="n"/>
      <c r="E94" s="23" t="n"/>
      <c r="F94" s="23" t="n"/>
      <c r="G94" s="36" t="n"/>
      <c r="H94" s="36" t="n"/>
      <c r="I94" s="15">
        <f>IF(A94="","",COUNTIF(Referrals!$D$5:$D$154,A94))</f>
        <v/>
      </c>
      <c r="J94" s="16">
        <f>IF(A94="","",IF(F94=Assumptions!$G$6,"Inactive",IF(OR(NOT(ISNUMBER(Assumptions!$B$4)),NOT(ISNUMBER(Assumptions!$B$5))),"Check assumptions",IF(NOT(ISNUMBER(H94)),"Set date",IF(H94&lt;Assumptions!$B$4,"Review overdue",IF(H94&lt;=Assumptions!$B$4+Assumptions!$B$5,"Review soon","Scheduled"))))))</f>
        <v/>
      </c>
      <c r="L94">
        <f>""</f>
        <v/>
      </c>
      <c r="M94">
        <f>""</f>
        <v/>
      </c>
      <c r="N94">
        <f>""</f>
        <v/>
      </c>
    </row>
    <row r="95">
      <c r="A95" s="23" t="n"/>
      <c r="B95" s="23" t="n"/>
      <c r="C95" s="23" t="n"/>
      <c r="D95" s="23" t="n"/>
      <c r="E95" s="23" t="n"/>
      <c r="F95" s="23" t="n"/>
      <c r="G95" s="36" t="n"/>
      <c r="H95" s="36" t="n"/>
      <c r="I95" s="10">
        <f>IF(A95="","",COUNTIF(Referrals!$D$5:$D$154,A95))</f>
        <v/>
      </c>
      <c r="J95" s="11">
        <f>IF(A95="","",IF(F95=Assumptions!$G$6,"Inactive",IF(OR(NOT(ISNUMBER(Assumptions!$B$4)),NOT(ISNUMBER(Assumptions!$B$5))),"Check assumptions",IF(NOT(ISNUMBER(H95)),"Set date",IF(H95&lt;Assumptions!$B$4,"Review overdue",IF(H95&lt;=Assumptions!$B$4+Assumptions!$B$5,"Review soon","Scheduled"))))))</f>
        <v/>
      </c>
      <c r="L95">
        <f>""</f>
        <v/>
      </c>
      <c r="M95">
        <f>""</f>
        <v/>
      </c>
      <c r="N95">
        <f>""</f>
        <v/>
      </c>
    </row>
    <row r="96">
      <c r="A96" s="23" t="n"/>
      <c r="B96" s="23" t="n"/>
      <c r="C96" s="23" t="n"/>
      <c r="D96" s="23" t="n"/>
      <c r="E96" s="23" t="n"/>
      <c r="F96" s="23" t="n"/>
      <c r="G96" s="36" t="n"/>
      <c r="H96" s="36" t="n"/>
      <c r="I96" s="15">
        <f>IF(A96="","",COUNTIF(Referrals!$D$5:$D$154,A96))</f>
        <v/>
      </c>
      <c r="J96" s="16">
        <f>IF(A96="","",IF(F96=Assumptions!$G$6,"Inactive",IF(OR(NOT(ISNUMBER(Assumptions!$B$4)),NOT(ISNUMBER(Assumptions!$B$5))),"Check assumptions",IF(NOT(ISNUMBER(H96)),"Set date",IF(H96&lt;Assumptions!$B$4,"Review overdue",IF(H96&lt;=Assumptions!$B$4+Assumptions!$B$5,"Review soon","Scheduled"))))))</f>
        <v/>
      </c>
      <c r="L96">
        <f>""</f>
        <v/>
      </c>
      <c r="M96">
        <f>""</f>
        <v/>
      </c>
      <c r="N96">
        <f>""</f>
        <v/>
      </c>
    </row>
    <row r="97">
      <c r="A97" s="23" t="n"/>
      <c r="B97" s="23" t="n"/>
      <c r="C97" s="23" t="n"/>
      <c r="D97" s="23" t="n"/>
      <c r="E97" s="23" t="n"/>
      <c r="F97" s="23" t="n"/>
      <c r="G97" s="36" t="n"/>
      <c r="H97" s="36" t="n"/>
      <c r="I97" s="10">
        <f>IF(A97="","",COUNTIF(Referrals!$D$5:$D$154,A97))</f>
        <v/>
      </c>
      <c r="J97" s="11">
        <f>IF(A97="","",IF(F97=Assumptions!$G$6,"Inactive",IF(OR(NOT(ISNUMBER(Assumptions!$B$4)),NOT(ISNUMBER(Assumptions!$B$5))),"Check assumptions",IF(NOT(ISNUMBER(H97)),"Set date",IF(H97&lt;Assumptions!$B$4,"Review overdue",IF(H97&lt;=Assumptions!$B$4+Assumptions!$B$5,"Review soon","Scheduled"))))))</f>
        <v/>
      </c>
      <c r="L97">
        <f>""</f>
        <v/>
      </c>
      <c r="M97">
        <f>""</f>
        <v/>
      </c>
      <c r="N97">
        <f>""</f>
        <v/>
      </c>
    </row>
    <row r="98">
      <c r="A98" s="23" t="n"/>
      <c r="B98" s="23" t="n"/>
      <c r="C98" s="23" t="n"/>
      <c r="D98" s="23" t="n"/>
      <c r="E98" s="23" t="n"/>
      <c r="F98" s="23" t="n"/>
      <c r="G98" s="36" t="n"/>
      <c r="H98" s="36" t="n"/>
      <c r="I98" s="15">
        <f>IF(A98="","",COUNTIF(Referrals!$D$5:$D$154,A98))</f>
        <v/>
      </c>
      <c r="J98" s="16">
        <f>IF(A98="","",IF(F98=Assumptions!$G$6,"Inactive",IF(OR(NOT(ISNUMBER(Assumptions!$B$4)),NOT(ISNUMBER(Assumptions!$B$5))),"Check assumptions",IF(NOT(ISNUMBER(H98)),"Set date",IF(H98&lt;Assumptions!$B$4,"Review overdue",IF(H98&lt;=Assumptions!$B$4+Assumptions!$B$5,"Review soon","Scheduled"))))))</f>
        <v/>
      </c>
      <c r="L98">
        <f>""</f>
        <v/>
      </c>
      <c r="M98">
        <f>""</f>
        <v/>
      </c>
      <c r="N98">
        <f>""</f>
        <v/>
      </c>
    </row>
    <row r="99">
      <c r="A99" s="23" t="n"/>
      <c r="B99" s="23" t="n"/>
      <c r="C99" s="23" t="n"/>
      <c r="D99" s="23" t="n"/>
      <c r="E99" s="23" t="n"/>
      <c r="F99" s="23" t="n"/>
      <c r="G99" s="36" t="n"/>
      <c r="H99" s="36" t="n"/>
      <c r="I99" s="10">
        <f>IF(A99="","",COUNTIF(Referrals!$D$5:$D$154,A99))</f>
        <v/>
      </c>
      <c r="J99" s="11">
        <f>IF(A99="","",IF(F99=Assumptions!$G$6,"Inactive",IF(OR(NOT(ISNUMBER(Assumptions!$B$4)),NOT(ISNUMBER(Assumptions!$B$5))),"Check assumptions",IF(NOT(ISNUMBER(H99)),"Set date",IF(H99&lt;Assumptions!$B$4,"Review overdue",IF(H99&lt;=Assumptions!$B$4+Assumptions!$B$5,"Review soon","Scheduled"))))))</f>
        <v/>
      </c>
      <c r="L99">
        <f>""</f>
        <v/>
      </c>
      <c r="M99">
        <f>""</f>
        <v/>
      </c>
      <c r="N99">
        <f>""</f>
        <v/>
      </c>
    </row>
    <row r="100">
      <c r="A100" s="23" t="n"/>
      <c r="B100" s="23" t="n"/>
      <c r="C100" s="23" t="n"/>
      <c r="D100" s="23" t="n"/>
      <c r="E100" s="23" t="n"/>
      <c r="F100" s="23" t="n"/>
      <c r="G100" s="36" t="n"/>
      <c r="H100" s="36" t="n"/>
      <c r="I100" s="15">
        <f>IF(A100="","",COUNTIF(Referrals!$D$5:$D$154,A100))</f>
        <v/>
      </c>
      <c r="J100" s="16">
        <f>IF(A100="","",IF(F100=Assumptions!$G$6,"Inactive",IF(OR(NOT(ISNUMBER(Assumptions!$B$4)),NOT(ISNUMBER(Assumptions!$B$5))),"Check assumptions",IF(NOT(ISNUMBER(H100)),"Set date",IF(H100&lt;Assumptions!$B$4,"Review overdue",IF(H100&lt;=Assumptions!$B$4+Assumptions!$B$5,"Review soon","Scheduled"))))))</f>
        <v/>
      </c>
      <c r="L100">
        <f>""</f>
        <v/>
      </c>
      <c r="M100">
        <f>""</f>
        <v/>
      </c>
      <c r="N100">
        <f>""</f>
        <v/>
      </c>
    </row>
    <row r="101">
      <c r="A101" s="23" t="n"/>
      <c r="B101" s="23" t="n"/>
      <c r="C101" s="23" t="n"/>
      <c r="D101" s="23" t="n"/>
      <c r="E101" s="23" t="n"/>
      <c r="F101" s="23" t="n"/>
      <c r="G101" s="36" t="n"/>
      <c r="H101" s="36" t="n"/>
      <c r="I101" s="10">
        <f>IF(A101="","",COUNTIF(Referrals!$D$5:$D$154,A101))</f>
        <v/>
      </c>
      <c r="J101" s="11">
        <f>IF(A101="","",IF(F101=Assumptions!$G$6,"Inactive",IF(OR(NOT(ISNUMBER(Assumptions!$B$4)),NOT(ISNUMBER(Assumptions!$B$5))),"Check assumptions",IF(NOT(ISNUMBER(H101)),"Set date",IF(H101&lt;Assumptions!$B$4,"Review overdue",IF(H101&lt;=Assumptions!$B$4+Assumptions!$B$5,"Review soon","Scheduled"))))))</f>
        <v/>
      </c>
      <c r="L101">
        <f>""</f>
        <v/>
      </c>
      <c r="M101">
        <f>""</f>
        <v/>
      </c>
      <c r="N101">
        <f>""</f>
        <v/>
      </c>
    </row>
    <row r="102">
      <c r="A102" s="23" t="n"/>
      <c r="B102" s="23" t="n"/>
      <c r="C102" s="23" t="n"/>
      <c r="D102" s="23" t="n"/>
      <c r="E102" s="23" t="n"/>
      <c r="F102" s="23" t="n"/>
      <c r="G102" s="36" t="n"/>
      <c r="H102" s="36" t="n"/>
      <c r="I102" s="15">
        <f>IF(A102="","",COUNTIF(Referrals!$D$5:$D$154,A102))</f>
        <v/>
      </c>
      <c r="J102" s="16">
        <f>IF(A102="","",IF(F102=Assumptions!$G$6,"Inactive",IF(OR(NOT(ISNUMBER(Assumptions!$B$4)),NOT(ISNUMBER(Assumptions!$B$5))),"Check assumptions",IF(NOT(ISNUMBER(H102)),"Set date",IF(H102&lt;Assumptions!$B$4,"Review overdue",IF(H102&lt;=Assumptions!$B$4+Assumptions!$B$5,"Review soon","Scheduled"))))))</f>
        <v/>
      </c>
      <c r="L102">
        <f>""</f>
        <v/>
      </c>
      <c r="M102">
        <f>""</f>
        <v/>
      </c>
      <c r="N102">
        <f>""</f>
        <v/>
      </c>
    </row>
    <row r="103">
      <c r="A103" s="23" t="n"/>
      <c r="B103" s="23" t="n"/>
      <c r="C103" s="23" t="n"/>
      <c r="D103" s="23" t="n"/>
      <c r="E103" s="23" t="n"/>
      <c r="F103" s="23" t="n"/>
      <c r="G103" s="36" t="n"/>
      <c r="H103" s="36" t="n"/>
      <c r="I103" s="10">
        <f>IF(A103="","",COUNTIF(Referrals!$D$5:$D$154,A103))</f>
        <v/>
      </c>
      <c r="J103" s="11">
        <f>IF(A103="","",IF(F103=Assumptions!$G$6,"Inactive",IF(OR(NOT(ISNUMBER(Assumptions!$B$4)),NOT(ISNUMBER(Assumptions!$B$5))),"Check assumptions",IF(NOT(ISNUMBER(H103)),"Set date",IF(H103&lt;Assumptions!$B$4,"Review overdue",IF(H103&lt;=Assumptions!$B$4+Assumptions!$B$5,"Review soon","Scheduled"))))))</f>
        <v/>
      </c>
      <c r="L103">
        <f>""</f>
        <v/>
      </c>
      <c r="M103">
        <f>""</f>
        <v/>
      </c>
      <c r="N103">
        <f>""</f>
        <v/>
      </c>
    </row>
    <row r="104">
      <c r="A104" s="23" t="n"/>
      <c r="B104" s="23" t="n"/>
      <c r="C104" s="23" t="n"/>
      <c r="D104" s="23" t="n"/>
      <c r="E104" s="23" t="n"/>
      <c r="F104" s="23" t="n"/>
      <c r="G104" s="36" t="n"/>
      <c r="H104" s="36" t="n"/>
      <c r="I104" s="15">
        <f>IF(A104="","",COUNTIF(Referrals!$D$5:$D$154,A104))</f>
        <v/>
      </c>
      <c r="J104" s="16">
        <f>IF(A104="","",IF(F104=Assumptions!$G$6,"Inactive",IF(OR(NOT(ISNUMBER(Assumptions!$B$4)),NOT(ISNUMBER(Assumptions!$B$5))),"Check assumptions",IF(NOT(ISNUMBER(H104)),"Set date",IF(H104&lt;Assumptions!$B$4,"Review overdue",IF(H104&lt;=Assumptions!$B$4+Assumptions!$B$5,"Review soon","Scheduled"))))))</f>
        <v/>
      </c>
      <c r="L104">
        <f>""</f>
        <v/>
      </c>
      <c r="M104">
        <f>""</f>
        <v/>
      </c>
      <c r="N104">
        <f>""</f>
        <v/>
      </c>
    </row>
  </sheetData>
  <autoFilter ref="A4:J104"/>
  <mergeCells count="1">
    <mergeCell ref="A1:J1"/>
  </mergeCells>
  <conditionalFormatting sqref="J5:J104">
    <cfRule type="expression" priority="1" dxfId="0">
      <formula>$J5="Review overdue"</formula>
    </cfRule>
    <cfRule type="expression" priority="2" dxfId="1">
      <formula>$J5="Review soon"</formula>
    </cfRule>
    <cfRule type="expression" priority="3" dxfId="2">
      <formula>$J5="Scheduled"</formula>
    </cfRule>
    <cfRule type="expression" priority="4" dxfId="0">
      <formula>$J5="Set date"</formula>
    </cfRule>
  </conditionalFormatting>
  <dataValidations count="6">
    <dataValidation sqref="A5:A104" showDropDown="0" showInputMessage="1" showErrorMessage="1" allowBlank="0" errorTitle="Duplicate partner ID" error="This partner ID is already in the prepared directory." promptTitle="Enter a unique partner ID" prompt="Use a unique fictional administrative partner ID." type="custom" errorStyle="stop">
      <formula1>=OR(A5="",COUNTIF($A$5:$A$104,A5)=1)</formula1>
    </dataValidation>
    <dataValidation sqref="C5:C104" showDropDown="0" showInputMessage="1" showErrorMessage="1" allowBlank="0" errorTitle="Invalid organization type" error="Select an organization type from the list." promptTitle="Choose an organization type" prompt="Select a value maintained on the Assumptions sheet." type="list" errorStyle="stop">
      <formula1>$L$5:$L$12</formula1>
    </dataValidation>
    <dataValidation sqref="E5:E104" showDropDown="0" showInputMessage="1" showErrorMessage="1" allowBlank="0" errorTitle="Invalid agency owner" error="Select an agency owner from the list." promptTitle="Choose an agency owner" prompt="Select a fictional agency owner from the list." type="list" errorStyle="stop">
      <formula1>$M$5:$M$7</formula1>
    </dataValidation>
    <dataValidation sqref="F5:F104" showDropDown="0" showInputMessage="1" showErrorMessage="1" allowBlank="0" errorTitle="Invalid partner status" error="Select a partner status from the list." promptTitle="Choose a partner status" prompt="Select the current administrative partner status." type="list" errorStyle="stop">
      <formula1>$N$5:$N$7</formula1>
    </dataValidation>
    <dataValidation sqref="G5:G104" showDropDown="0" showInputMessage="1" showErrorMessage="1" allowBlank="0" errorTitle="Invalid start date" error="Enter a date within the allowed administrative period." promptTitle="Enter a start date" prompt="Use a valid date no later than the as of date." type="date" errorStyle="stop" operator="between">
      <formula1>DATE(2016,1,1)</formula1>
      <formula2>$O$5</formula2>
    </dataValidation>
    <dataValidation sqref="H5:H104" showDropDown="0" showInputMessage="1" showErrorMessage="1" allowBlank="0" errorTitle="Invalid review date" error="Use a valid date within the future planning limit." promptTitle="Enter a review date" prompt="Leave blank or enter a review date on or after the start date." type="custom" errorStyle="stop">
      <formula1>=OR(H5="",AND(ISNUMBER(H5),ISNUMBER(G5),H5&gt;=G5,H5&lt;=$O$5+$O$7))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8D6DC"/>
    <outlinePr summaryBelow="1" summaryRight="1"/>
    <pageSetUpPr/>
  </sheetPr>
  <dimension ref="A1:J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8" customWidth="1" min="3" max="3"/>
    <col width="3" customWidth="1" min="4" max="4"/>
    <col width="15" customWidth="1" min="5" max="5"/>
    <col width="18" customWidth="1" min="6" max="6"/>
    <col width="17" customWidth="1" min="7" max="7"/>
    <col width="25" customWidth="1" min="8" max="8"/>
    <col width="25" customWidth="1" min="9" max="9"/>
    <col width="27" customWidth="1" min="10" max="10"/>
  </cols>
  <sheetData>
    <row r="1" ht="27" customHeight="1">
      <c r="A1" s="1" t="inlineStr">
        <is>
          <t>Referral Tracker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 ht="31" customHeight="1">
      <c r="A2" s="3" t="inlineStr">
        <is>
          <t>Edit highlighted dates, limits, and stable choice lists as agency procedures change. Keep status meanings consistent with the formulas.</t>
        </is>
      </c>
    </row>
    <row r="3" ht="31" customHeight="1">
      <c r="A3" s="6" t="inlineStr">
        <is>
          <t>Setting</t>
        </is>
      </c>
      <c r="B3" s="6" t="inlineStr">
        <is>
          <t>Value</t>
        </is>
      </c>
      <c r="C3" s="6" t="inlineStr">
        <is>
          <t>Use</t>
        </is>
      </c>
      <c r="E3" s="6" t="inlineStr">
        <is>
          <t>Direction</t>
        </is>
      </c>
      <c r="F3" s="6" t="inlineStr">
        <is>
          <t>Referral Status</t>
        </is>
      </c>
      <c r="G3" s="6" t="inlineStr">
        <is>
          <t>Partner Status</t>
        </is>
      </c>
      <c r="H3" s="6" t="inlineStr">
        <is>
          <t>Line of Business</t>
        </is>
      </c>
      <c r="I3" s="6" t="inlineStr">
        <is>
          <t>Organization Type</t>
        </is>
      </c>
      <c r="J3" s="6" t="inlineStr">
        <is>
          <t>Agency Owner</t>
        </is>
      </c>
    </row>
    <row r="4">
      <c r="A4" s="23" t="inlineStr">
        <is>
          <t>As of Date</t>
        </is>
      </c>
      <c r="B4" s="37" t="n">
        <v>46275</v>
      </c>
      <c r="C4" s="12" t="inlineStr">
        <is>
          <t>Controls aging, follow-up, and summary calculations.</t>
        </is>
      </c>
      <c r="E4" s="23" t="inlineStr">
        <is>
          <t>Received</t>
        </is>
      </c>
      <c r="F4" s="23" t="inlineStr">
        <is>
          <t>New</t>
        </is>
      </c>
      <c r="G4" s="23" t="inlineStr">
        <is>
          <t>Active</t>
        </is>
      </c>
      <c r="H4" s="23" t="inlineStr">
        <is>
          <t>Personal Auto</t>
        </is>
      </c>
      <c r="I4" s="23" t="inlineStr">
        <is>
          <t>Legal Professional</t>
        </is>
      </c>
      <c r="J4" s="23" t="inlineStr">
        <is>
          <t>Morgan Vale (Fictional)</t>
        </is>
      </c>
    </row>
    <row r="5">
      <c r="A5" s="23" t="inlineStr">
        <is>
          <t>Due Soon Window (days)</t>
        </is>
      </c>
      <c r="B5" s="27" t="n">
        <v>7</v>
      </c>
      <c r="C5" s="7" t="inlineStr">
        <is>
          <t>Flags upcoming referral and partner review dates.</t>
        </is>
      </c>
      <c r="E5" s="23" t="inlineStr">
        <is>
          <t>Sent</t>
        </is>
      </c>
      <c r="F5" s="23" t="inlineStr">
        <is>
          <t>Contacted</t>
        </is>
      </c>
      <c r="G5" s="23" t="inlineStr">
        <is>
          <t>On Hold</t>
        </is>
      </c>
      <c r="H5" s="23" t="inlineStr">
        <is>
          <t>Homeowners</t>
        </is>
      </c>
      <c r="I5" s="23" t="inlineStr">
        <is>
          <t>Mortgage Professional</t>
        </is>
      </c>
      <c r="J5" s="23" t="inlineStr">
        <is>
          <t>Riley Ember (Fictional)</t>
        </is>
      </c>
    </row>
    <row r="6">
      <c r="A6" s="23" t="inlineStr">
        <is>
          <t>Stale Open Threshold (days)</t>
        </is>
      </c>
      <c r="B6" s="27" t="n">
        <v>30</v>
      </c>
      <c r="C6" s="12" t="inlineStr">
        <is>
          <t>Counts older open referrals for human review.</t>
        </is>
      </c>
      <c r="E6" s="23" t="n"/>
      <c r="F6" s="23" t="inlineStr">
        <is>
          <t>Quoted</t>
        </is>
      </c>
      <c r="G6" s="23" t="inlineStr">
        <is>
          <t>Inactive</t>
        </is>
      </c>
      <c r="H6" s="23" t="inlineStr">
        <is>
          <t>Renters</t>
        </is>
      </c>
      <c r="I6" s="23" t="inlineStr">
        <is>
          <t>Real Estate Professional</t>
        </is>
      </c>
      <c r="J6" s="23" t="inlineStr">
        <is>
          <t>Jordan Lake (Fictional)</t>
        </is>
      </c>
    </row>
    <row r="7">
      <c r="A7" s="23" t="inlineStr">
        <is>
          <t>Future Planning Limit (days)</t>
        </is>
      </c>
      <c r="B7" s="27" t="n">
        <v>730</v>
      </c>
      <c r="C7" s="7" t="inlineStr">
        <is>
          <t>Limits future follow-up and review dates.</t>
        </is>
      </c>
      <c r="E7" s="23" t="n"/>
      <c r="F7" s="23" t="inlineStr">
        <is>
          <t>Won</t>
        </is>
      </c>
      <c r="G7" s="23" t="n"/>
      <c r="H7" s="23" t="inlineStr">
        <is>
          <t>Commercial Auto</t>
        </is>
      </c>
      <c r="I7" s="23" t="inlineStr">
        <is>
          <t>Accounting Professional</t>
        </is>
      </c>
      <c r="J7" s="23" t="n"/>
    </row>
    <row r="8">
      <c r="A8" s="23" t="n"/>
      <c r="B8" s="23" t="n"/>
      <c r="C8" s="12" t="n"/>
      <c r="E8" s="23" t="n"/>
      <c r="F8" s="23" t="inlineStr">
        <is>
          <t>Lost</t>
        </is>
      </c>
      <c r="G8" s="23" t="n"/>
      <c r="H8" s="23" t="inlineStr">
        <is>
          <t>Business Owners</t>
        </is>
      </c>
      <c r="I8" s="23" t="inlineStr">
        <is>
          <t>Auto Dealer</t>
        </is>
      </c>
      <c r="J8" s="23" t="n"/>
    </row>
    <row r="9">
      <c r="A9" s="23" t="n"/>
      <c r="B9" s="23" t="n"/>
      <c r="C9" s="7" t="n"/>
      <c r="E9" s="23" t="n"/>
      <c r="F9" s="23" t="inlineStr">
        <is>
          <t>Declined</t>
        </is>
      </c>
      <c r="G9" s="23" t="n"/>
      <c r="H9" s="23" t="inlineStr">
        <is>
          <t>General Liability</t>
        </is>
      </c>
      <c r="I9" s="23" t="inlineStr">
        <is>
          <t>Property Manager</t>
        </is>
      </c>
      <c r="J9" s="23" t="n"/>
    </row>
    <row r="10">
      <c r="A10" s="23" t="n"/>
      <c r="B10" s="23" t="n"/>
      <c r="C10" s="12" t="n"/>
      <c r="E10" s="23" t="n"/>
      <c r="F10" s="23" t="n"/>
      <c r="G10" s="23" t="n"/>
      <c r="H10" s="23" t="inlineStr">
        <is>
          <t>Workers' Compensation</t>
        </is>
      </c>
      <c r="I10" s="23" t="inlineStr">
        <is>
          <t>Community Organization</t>
        </is>
      </c>
      <c r="J10" s="23" t="n"/>
    </row>
    <row r="11">
      <c r="A11" s="23" t="n"/>
      <c r="B11" s="23" t="n"/>
      <c r="C11" s="7" t="n"/>
      <c r="E11" s="23" t="n"/>
      <c r="F11" s="23" t="n"/>
      <c r="G11" s="23" t="n"/>
      <c r="H11" s="23" t="inlineStr">
        <is>
          <t>Umbrella</t>
        </is>
      </c>
      <c r="I11" s="23" t="inlineStr">
        <is>
          <t>Other</t>
        </is>
      </c>
      <c r="J11" s="23" t="n"/>
    </row>
    <row r="12">
      <c r="A12" s="23" t="n"/>
      <c r="B12" s="23" t="n"/>
      <c r="C12" s="12" t="n"/>
      <c r="E12" s="23" t="n"/>
      <c r="F12" s="23" t="n"/>
      <c r="G12" s="23" t="n"/>
      <c r="H12" s="23" t="inlineStr">
        <is>
          <t>Life</t>
        </is>
      </c>
      <c r="I12" s="23" t="n"/>
      <c r="J12" s="23" t="n"/>
    </row>
    <row r="13">
      <c r="A13" s="23" t="n"/>
      <c r="B13" s="23" t="n"/>
      <c r="C13" s="7" t="n"/>
      <c r="E13" s="23" t="n"/>
      <c r="F13" s="23" t="n"/>
      <c r="G13" s="23" t="n"/>
      <c r="H13" s="23" t="n"/>
      <c r="I13" s="23" t="n"/>
      <c r="J13" s="23" t="n"/>
    </row>
    <row r="14">
      <c r="A14" s="23" t="n"/>
      <c r="B14" s="23" t="n"/>
      <c r="C14" s="12" t="n"/>
      <c r="E14" s="23" t="n"/>
      <c r="F14" s="23" t="n"/>
      <c r="G14" s="23" t="n"/>
      <c r="H14" s="23" t="n"/>
      <c r="I14" s="23" t="n"/>
      <c r="J14" s="23" t="n"/>
    </row>
    <row r="15">
      <c r="A15" s="23" t="n"/>
      <c r="B15" s="23" t="n"/>
      <c r="C15" s="7" t="n"/>
      <c r="E15" s="23" t="n"/>
      <c r="F15" s="23" t="n"/>
      <c r="G15" s="23" t="n"/>
      <c r="H15" s="23" t="n"/>
      <c r="I15" s="23" t="n"/>
      <c r="J15" s="23" t="n"/>
    </row>
  </sheetData>
  <mergeCells count="1">
    <mergeCell ref="A1:J1"/>
  </mergeCells>
  <dataValidations count="2">
    <dataValidation sqref="B4" showDropDown="0" showInputMessage="1" showErrorMessage="1" allowBlank="0" errorTitle="Invalid date" error="Enter a date within the allowed planning period." promptTitle="Enter an as of date" prompt="Use a valid administrative reporting date." type="date" errorStyle="stop" operator="between">
      <formula1>DATE(2016,1,1)</formula1>
      <formula2>DATE(2036,12,31)</formula2>
    </dataValidation>
    <dataValidation sqref="B5:B7" showDropDown="0" showInputMessage="1" showErrorMessage="1" allowBlank="0" errorTitle="Invalid day limit" error="Enter a whole number from 0 through 3650." promptTitle="Enter whole days" prompt="Use a whole number from 0 through 3650." type="whole" errorStyle="stop" operator="between">
      <formula1>0</formula1>
      <formula2>3650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Workbook</dc:creator>
  <dc:title xmlns:dc="http://purl.org/dc/elements/1.1/">Insurance Partner Referral Tracker</dc:title>
  <dc:subject xmlns:dc="http://purl.org/dc/elements/1.1/">Administrative tracking of referrals exchanged with fictional professional partners</dc:subject>
  <dcterms:created xmlns:dcterms="http://purl.org/dc/terms/" xmlns:xsi="http://www.w3.org/2001/XMLSchema-instance" xsi:type="dcterms:W3CDTF">2026-09-10T11:58:13Z</dcterms:created>
  <dcterms:modified xmlns:dcterms="http://purl.org/dc/terms/" xmlns:xsi="http://www.w3.org/2001/XMLSchema-instance" xsi:type="dcterms:W3CDTF">2026-09-10T11:58:14+00:00Z</dcterms:modified>
</cp:coreProperties>
</file>