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ancellation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'Cancellations'!$A$4:$R$124</definedName>
    <definedName name="_xlnm._FilterDatabase" localSheetId="2" hidden="1">'Assumptions'!$A$8:$E$18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43746"/>
      <sz val="10"/>
    </font>
    <font>
      <name val="Calibri"/>
      <color rgb="00243746"/>
      <sz val="10"/>
    </font>
    <font>
      <name val="Calibri"/>
      <i val="1"/>
      <color rgb="00536872"/>
      <sz val="9"/>
    </font>
    <font>
      <name val="Calibri"/>
      <b val="1"/>
      <color rgb="00FFFFFF"/>
      <sz val="10"/>
    </font>
    <font>
      <name val="Calibri"/>
      <b val="1"/>
      <color rgb="00173B57"/>
      <sz val="12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F3F7F8"/>
      </patternFill>
    </fill>
    <fill>
      <patternFill patternType="solid">
        <fgColor rgb="00FFF1D9"/>
      </patternFill>
    </fill>
    <fill>
      <patternFill patternType="solid">
        <fgColor rgb="00FFFFFF"/>
      </patternFill>
    </fill>
    <fill>
      <patternFill patternType="solid">
        <fgColor rgb="00E56A2A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1" fontId="6" fillId="3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 wrapText="1"/>
    </xf>
    <xf numFmtId="1" fontId="6" fillId="5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top" wrapText="1"/>
    </xf>
    <xf numFmtId="0" fontId="5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6" fillId="0" borderId="0" applyAlignment="1" pivotButton="0" quotePrefix="0" xfId="0">
      <alignment horizontal="center" vertical="center"/>
    </xf>
    <xf numFmtId="165" fontId="6" fillId="3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  <dxf>
      <font>
        <name val="Calibri"/>
        <b val="1"/>
        <color rgb="00FFFFFF"/>
        <sz val="10"/>
      </font>
      <fill>
        <patternFill patternType="solid">
          <fgColor rgb="00E56A2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Records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'Summary'!H3</f>
            </strRef>
          </tx>
          <spPr>
            <a:solidFill xmlns:a="http://schemas.openxmlformats.org/drawingml/2006/main">
              <a:srgbClr val="E56A2A"/>
            </a:solidFill>
            <a:ln xmlns:a="http://schemas.openxmlformats.org/drawingml/2006/main">
              <a:solidFill>
                <a:srgbClr val="E56A2A"/>
              </a:solidFill>
              <a:prstDash val="solid"/>
            </a:ln>
          </spPr>
          <cat>
            <numRef>
              <f>'Summary'!$G$4:$G$10</f>
            </numRef>
          </cat>
          <val>
            <numRef>
              <f>'Summary'!$H$4:$H$10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11</row>
      <rowOff>0</rowOff>
    </from>
    <ext cx="3780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zoomScale="90" workbookViewId="0">
      <selection activeCell="A1" sqref="A1"/>
    </sheetView>
  </sheetViews>
  <sheetFormatPr baseColWidth="8" defaultRowHeight="15"/>
  <cols>
    <col width="36" customWidth="1" min="1" max="1"/>
    <col width="17" customWidth="1" min="2" max="2"/>
    <col width="3" customWidth="1" min="3" max="3"/>
    <col width="39" customWidth="1" min="4" max="4"/>
    <col width="18" customWidth="1" min="5" max="5"/>
    <col width="3" customWidth="1" min="6" max="6"/>
    <col width="29" customWidth="1" min="7" max="7"/>
    <col width="14" customWidth="1" min="8" max="8"/>
    <col width="3" customWidth="1" min="9" max="9"/>
    <col width="3" customWidth="1" min="10" max="10"/>
  </cols>
  <sheetData>
    <row r="1" ht="30" customHeight="1">
      <c r="A1" s="1" t="inlineStr">
        <is>
          <t>Policy Cancellation Summary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1" t="n"/>
    </row>
    <row r="2">
      <c r="A2" s="2" t="inlineStr">
        <is>
          <t>Calculated from entered records; alerts indicate items for human review.</t>
        </is>
      </c>
      <c r="D2" s="3" t="inlineStr">
        <is>
          <t>Review date</t>
        </is>
      </c>
      <c r="E2" s="32">
        <f>Assumptions!$B$2</f>
        <v/>
      </c>
    </row>
    <row r="3" ht="34" customHeight="1">
      <c r="A3" s="5" t="inlineStr">
        <is>
          <t>Total cancellation records</t>
        </is>
      </c>
      <c r="B3" s="6">
        <f>COUNTIF(Cancellations!$A$5:$A$124,"&lt;&gt;")</f>
        <v/>
      </c>
      <c r="D3" s="5" t="inlineStr">
        <is>
          <t>Open annual premium</t>
        </is>
      </c>
      <c r="E3" s="33">
        <f>IF($B$3=0,"",IF(Assumptions!$A$9="",0,SUMIFS(Cancellations!$H$5:$H$124,Cancellations!$J$5:$J$124,Assumptions!$A$9))+IF(Assumptions!$A$10="",0,SUMIFS(Cancellations!$H$5:$H$124,Cancellations!$J$5:$J$124,Assumptions!$A$10))+IF(Assumptions!$A$11="",0,SUMIFS(Cancellations!$H$5:$H$124,Cancellations!$J$5:$J$124,Assumptions!$A$11))+IF(Assumptions!$A$12="",0,SUMIFS(Cancellations!$H$5:$H$124,Cancellations!$J$5:$J$124,Assumptions!$A$12)))</f>
        <v/>
      </c>
      <c r="G3" s="8" t="inlineStr">
        <is>
          <t>Status</t>
        </is>
      </c>
      <c r="H3" s="8" t="inlineStr">
        <is>
          <t>Record Count</t>
        </is>
      </c>
    </row>
    <row r="4" ht="34" customHeight="1">
      <c r="A4" s="5" t="inlineStr">
        <is>
          <t>Open workflow records</t>
        </is>
      </c>
      <c r="B4" s="9">
        <f>IF($B$3=0,"",IF(Assumptions!$A$9="",0,COUNTIF(Cancellations!$J$5:$J$124,Assumptions!$A$9))+IF(Assumptions!$A$10="",0,COUNTIF(Cancellations!$J$5:$J$124,Assumptions!$A$10))+IF(Assumptions!$A$11="",0,COUNTIF(Cancellations!$J$5:$J$124,Assumptions!$A$11))+IF(Assumptions!$A$12="",0,COUNTIF(Cancellations!$J$5:$J$124,Assumptions!$A$12)))</f>
        <v/>
      </c>
      <c r="D4" s="5" t="inlineStr">
        <is>
          <t>Retained annual premium</t>
        </is>
      </c>
      <c r="E4" s="34">
        <f>IF(OR($B$3=0,Assumptions!$D$10=""),"",SUMIFS(Cancellations!$H$5:$H$124,Cancellations!$M$5:$M$124,Assumptions!$D$10))</f>
        <v/>
      </c>
      <c r="G4" s="11">
        <f>Assumptions!$A$9</f>
        <v/>
      </c>
      <c r="H4" s="12">
        <f>IF($G4="","",COUNTIF(Cancellations!$J$5:$J$124,$G4))</f>
        <v/>
      </c>
    </row>
    <row r="5" ht="34" customHeight="1">
      <c r="A5" s="5" t="inlineStr">
        <is>
          <t>Past effective date checks</t>
        </is>
      </c>
      <c r="B5" s="6">
        <f>IF($B$3=0,"",COUNTIF(Cancellations!$Q$5:$Q$124,"Past effective date - review"))</f>
        <v/>
      </c>
      <c r="D5" s="5" t="inlineStr">
        <is>
          <t>Completed cancellation annual premium</t>
        </is>
      </c>
      <c r="E5" s="33">
        <f>IF(OR($B$3=0,Assumptions!$D$11=""),"",SUMIFS(Cancellations!$H$5:$H$124,Cancellations!$M$5:$M$124,Assumptions!$D$11))</f>
        <v/>
      </c>
      <c r="G5" s="13">
        <f>Assumptions!$A$10</f>
        <v/>
      </c>
      <c r="H5" s="14">
        <f>IF($G5="","",COUNTIF(Cancellations!$J$5:$J$124,$G5))</f>
        <v/>
      </c>
    </row>
    <row r="6" ht="34" customHeight="1">
      <c r="A6" s="5" t="inlineStr">
        <is>
          <t>Follow-ups due</t>
        </is>
      </c>
      <c r="B6" s="9">
        <f>IF($B$3=0,"",COUNTIF(Cancellations!$Q$5:$Q$124,"Follow-up due"))</f>
        <v/>
      </c>
      <c r="D6" s="5" t="inlineStr">
        <is>
          <t>Finalized record retention rate</t>
        </is>
      </c>
      <c r="E6" s="35">
        <f>IF(OR(Assumptions!$D$10="",Assumptions!$D$11=""),"",IFERROR(COUNTIF(Cancellations!$M$5:$M$124,Assumptions!$D$10)/(COUNTIF(Cancellations!$M$5:$M$124,Assumptions!$D$10)+COUNTIF(Cancellations!$M$5:$M$124,Assumptions!$D$11)),""))</f>
        <v/>
      </c>
      <c r="G6" s="11">
        <f>Assumptions!$A$11</f>
        <v/>
      </c>
      <c r="H6" s="12">
        <f>IF($G6="","",COUNTIF(Cancellations!$J$5:$J$124,$G6))</f>
        <v/>
      </c>
    </row>
    <row r="7" ht="34" customHeight="1">
      <c r="A7" s="5" t="inlineStr">
        <is>
          <t>Effective within warning horizon</t>
        </is>
      </c>
      <c r="B7" s="6">
        <f>IF($B$3=0,"",COUNTIF(Cancellations!$Q$5:$Q$124,"Effective soon"))</f>
        <v/>
      </c>
      <c r="D7" s="5" t="inlineStr">
        <is>
          <t>Open records missing owner</t>
        </is>
      </c>
      <c r="E7" s="6">
        <f>IF($B$3=0,"",IF(Assumptions!$A$9="",0,COUNTIFS(Cancellations!$J$5:$J$124,Assumptions!$A$9,Cancellations!$I$5:$I$124,""))+IF(Assumptions!$A$10="",0,COUNTIFS(Cancellations!$J$5:$J$124,Assumptions!$A$10,Cancellations!$I$5:$I$124,""))+IF(Assumptions!$A$11="",0,COUNTIFS(Cancellations!$J$5:$J$124,Assumptions!$A$11,Cancellations!$I$5:$I$124,""))+IF(Assumptions!$A$12="",0,COUNTIFS(Cancellations!$J$5:$J$124,Assumptions!$A$12,Cancellations!$I$5:$I$124,"")))</f>
        <v/>
      </c>
      <c r="G7" s="13">
        <f>Assumptions!$A$12</f>
        <v/>
      </c>
      <c r="H7" s="14">
        <f>IF($G7="","",COUNTIF(Cancellations!$J$5:$J$124,$G7))</f>
        <v/>
      </c>
    </row>
    <row r="8" ht="34" customHeight="1">
      <c r="A8" s="5" t="inlineStr">
        <is>
          <t>Records missing effective date</t>
        </is>
      </c>
      <c r="B8" s="9">
        <f>IF($B$3=0,"",COUNTIF(Cancellations!$Q$5:$Q$124,"Add effective date"))</f>
        <v/>
      </c>
      <c r="D8" s="5" t="inlineStr">
        <is>
          <t>Open records missing action</t>
        </is>
      </c>
      <c r="E8" s="9">
        <f>IF($B$3=0,"",IF(Assumptions!$A$9="",0,COUNTIFS(Cancellations!$J$5:$J$124,Assumptions!$A$9,Cancellations!$K$5:$K$124,""))+IF(Assumptions!$A$10="",0,COUNTIFS(Cancellations!$J$5:$J$124,Assumptions!$A$10,Cancellations!$K$5:$K$124,""))+IF(Assumptions!$A$11="",0,COUNTIFS(Cancellations!$J$5:$J$124,Assumptions!$A$11,Cancellations!$K$5:$K$124,""))+IF(Assumptions!$A$12="",0,COUNTIFS(Cancellations!$J$5:$J$124,Assumptions!$A$12,Cancellations!$K$5:$K$124,"")))</f>
        <v/>
      </c>
      <c r="G8" s="11">
        <f>Assumptions!$A$13</f>
        <v/>
      </c>
      <c r="H8" s="12">
        <f>IF($G8="","",COUNTIF(Cancellations!$J$5:$J$124,$G8))</f>
        <v/>
      </c>
    </row>
    <row r="9" ht="34" customHeight="1">
      <c r="A9" s="5" t="inlineStr">
        <is>
          <t>Other date checks</t>
        </is>
      </c>
      <c r="B9" s="6">
        <f>IF($B$3=0,"",COUNTIF(Cancellations!$Q$5:$Q$124,"Date sequence check")+COUNTIF(Cancellations!$Q$5:$Q$124,"Follow-up after effective - review"))</f>
        <v/>
      </c>
      <c r="D9" s="5" t="inlineStr">
        <is>
          <t>Records missing status</t>
        </is>
      </c>
      <c r="E9" s="6">
        <f>IF($B$3=0,"",COUNTIFS(Cancellations!$A$5:$A$124,"&lt;&gt;",Cancellations!$J$5:$J$124,""))</f>
        <v/>
      </c>
      <c r="G9" s="13">
        <f>Assumptions!$A$14</f>
        <v/>
      </c>
      <c r="H9" s="14">
        <f>IF($G9="","",COUNTIF(Cancellations!$J$5:$J$124,$G9))</f>
        <v/>
      </c>
    </row>
    <row r="10">
      <c r="G10" s="11">
        <f>Assumptions!$A$15</f>
        <v/>
      </c>
      <c r="H10" s="12">
        <f>IF($G10="","",COUNTIF(Cancellations!$J$5:$J$124,$G10))</f>
        <v/>
      </c>
    </row>
  </sheetData>
  <mergeCells count="1">
    <mergeCell ref="A1:J1"/>
  </mergeCells>
  <conditionalFormatting sqref="B5:B9">
    <cfRule type="expression" priority="1" dxfId="0">
      <formula>B5&gt;0</formula>
    </cfRule>
  </conditionalFormatting>
  <conditionalFormatting sqref="E7:E9">
    <cfRule type="expression" priority="2" dxfId="0">
      <formula>E7&gt;0</formula>
    </cfRule>
  </conditionalFormatting>
  <conditionalFormatting sqref="E6">
    <cfRule type="expression" priority="3" dxfId="1">
      <formula>AND(E6&lt;&gt;"",E6&gt;=0.5)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2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34" customWidth="1" min="3" max="3"/>
    <col width="39" customWidth="1" min="4" max="4"/>
    <col width="15" customWidth="1" min="5" max="5"/>
    <col width="18" customWidth="1" min="6" max="6"/>
    <col width="29" customWidth="1" min="7" max="7"/>
    <col width="16" customWidth="1" min="8" max="8"/>
    <col width="28" customWidth="1" min="9" max="9"/>
    <col width="23" customWidth="1" min="10" max="10"/>
    <col width="38" customWidth="1" min="11" max="11"/>
    <col width="16" customWidth="1" min="12" max="12"/>
    <col width="24" customWidth="1" min="13" max="13"/>
    <col width="15" customWidth="1" min="14" max="14"/>
    <col width="16" customWidth="1" min="15" max="15"/>
    <col width="16" customWidth="1" min="16" max="16"/>
    <col width="33" customWidth="1" min="17" max="17"/>
    <col width="44" customWidth="1" min="18" max="18"/>
  </cols>
  <sheetData>
    <row r="1" ht="30" customHeight="1">
      <c r="A1" s="1" t="inlineStr">
        <is>
          <t>Insurance Policy Cancellation Tracker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1" t="n"/>
    </row>
    <row r="2" ht="27" customHeight="1">
      <c r="A2" s="16" t="inlineStr">
        <is>
          <t>Administrative entries only. Calculated alerts prompt a human check and do not verify coverage or policy status.</t>
        </is>
      </c>
    </row>
    <row r="3"/>
    <row r="4" ht="36" customHeight="1">
      <c r="A4" s="17" t="inlineStr">
        <is>
          <t>Cancellation ID</t>
        </is>
      </c>
      <c r="B4" s="17" t="inlineStr">
        <is>
          <t>Policy Reference</t>
        </is>
      </c>
      <c r="C4" s="17" t="inlineStr">
        <is>
          <t>Fictional Insured</t>
        </is>
      </c>
      <c r="D4" s="17" t="inlineStr">
        <is>
          <t>Fictional Carrier</t>
        </is>
      </c>
      <c r="E4" s="17" t="inlineStr">
        <is>
          <t>Notice Received</t>
        </is>
      </c>
      <c r="F4" s="17" t="inlineStr">
        <is>
          <t>Cancellation Effective</t>
        </is>
      </c>
      <c r="G4" s="17" t="inlineStr">
        <is>
          <t>Reason</t>
        </is>
      </c>
      <c r="H4" s="17" t="inlineStr">
        <is>
          <t>Annual Premium</t>
        </is>
      </c>
      <c r="I4" s="17" t="inlineStr">
        <is>
          <t>Owner</t>
        </is>
      </c>
      <c r="J4" s="17" t="inlineStr">
        <is>
          <t>Status</t>
        </is>
      </c>
      <c r="K4" s="17" t="inlineStr">
        <is>
          <t>Save Action</t>
        </is>
      </c>
      <c r="L4" s="17" t="inlineStr">
        <is>
          <t>Next Follow-Up</t>
        </is>
      </c>
      <c r="M4" s="17" t="inlineStr">
        <is>
          <t>Outcome</t>
        </is>
      </c>
      <c r="N4" s="17" t="inlineStr">
        <is>
          <t>Closed Date</t>
        </is>
      </c>
      <c r="O4" s="17" t="inlineStr">
        <is>
          <t>Days to Effective</t>
        </is>
      </c>
      <c r="P4" s="17" t="inlineStr">
        <is>
          <t>Notice Lead Days</t>
        </is>
      </c>
      <c r="Q4" s="17" t="inlineStr">
        <is>
          <t>Review Alert</t>
        </is>
      </c>
      <c r="R4" s="17" t="inlineStr">
        <is>
          <t>Record Notes</t>
        </is>
      </c>
    </row>
    <row r="5" ht="31" customHeight="1">
      <c r="A5" s="18" t="inlineStr">
        <is>
          <t>FIC-CXL-001</t>
        </is>
      </c>
      <c r="B5" s="18" t="inlineStr">
        <is>
          <t>FIC-POL-1001</t>
        </is>
      </c>
      <c r="C5" s="19" t="inlineStr">
        <is>
          <t>Juniper Kite Bakery LLC (Fictional)</t>
        </is>
      </c>
      <c r="D5" s="19" t="inlineStr">
        <is>
          <t>Fictional Harbor Mutual (Fictional)</t>
        </is>
      </c>
      <c r="E5" s="36" t="n">
        <v>46263</v>
      </c>
      <c r="F5" s="36" t="n">
        <v>46277</v>
      </c>
      <c r="G5" s="19" t="inlineStr">
        <is>
          <t>Nonpayment notice</t>
        </is>
      </c>
      <c r="H5" s="37" t="n">
        <v>4800</v>
      </c>
      <c r="I5" s="19" t="inlineStr">
        <is>
          <t>Avery Demo (Fictional)</t>
        </is>
      </c>
      <c r="J5" s="18" t="inlineStr">
        <is>
          <t>Contact Needed</t>
        </is>
      </c>
      <c r="K5" s="19" t="inlineStr">
        <is>
          <t>Call to verify administrative details</t>
        </is>
      </c>
      <c r="L5" s="36" t="n">
        <v>46274</v>
      </c>
      <c r="M5" s="18" t="inlineStr">
        <is>
          <t>Pending</t>
        </is>
      </c>
      <c r="N5" s="36" t="n"/>
      <c r="O5" s="12">
        <f>IF(OR($A5="",$F5="",Assumptions!$B$2=""),"",IFERROR($F5-Assumptions!$B$2,""))</f>
        <v/>
      </c>
      <c r="P5" s="12">
        <f>IF(OR($A5="",$E5="",$F5=""),"",IFERROR($F5-$E5,""))</f>
        <v/>
      </c>
      <c r="Q5" s="22">
        <f>IF($A5="","",IF(OR(Assumptions!$B$2="",Assumptions!$B$3="",Assumptions!$B$4="",Assumptions!$B$5="",Assumptions!$B$6="",Assumptions!$B$5&lt;Assumptions!$B$4,COUNTBLANK(Assumptions!$A$9:$A$15)&gt;0),"Check assumptions",IF($J5="","Add status",IF($F5="","Add effective date",IF(AND($E5&lt;&gt;"",$F5&lt;$E5),"Date sequence check",IF(OR($J5=Assumptions!$A$13,$J5=Assumptions!$A$14,$J5=Assumptions!$A$15),"Closed",IF(AND($L5&lt;&gt;"",$L5&gt;$F5),"Follow-up after effective - review",IF($F5&lt;Assumptions!$B$2,"Past effective date - review",IF(AND($L5&lt;&gt;"",$L5&lt;=Assumptions!$B$2),"Follow-up due",IF($F5-Assumptions!$B$2&lt;=Assumptions!$B$3,"Effective soon",IF($L5="","Add follow-up date","Monitor")))))))))))</f>
        <v/>
      </c>
      <c r="R5" s="19" t="inlineStr">
        <is>
          <t>Notice copy logged for review.</t>
        </is>
      </c>
    </row>
    <row r="6" ht="31" customHeight="1">
      <c r="A6" s="18" t="inlineStr">
        <is>
          <t>FIC-CXL-002</t>
        </is>
      </c>
      <c r="B6" s="18" t="inlineStr">
        <is>
          <t>FIC-POL-1002</t>
        </is>
      </c>
      <c r="C6" s="19" t="inlineStr">
        <is>
          <t>Blue Acorn Bicycle Shop LLC (Fictional)</t>
        </is>
      </c>
      <c r="D6" s="19" t="inlineStr">
        <is>
          <t>Imaginary Prairie Indemnity (Fictional)</t>
        </is>
      </c>
      <c r="E6" s="36" t="n">
        <v>46267</v>
      </c>
      <c r="F6" s="36" t="n">
        <v>46280</v>
      </c>
      <c r="G6" s="19" t="inlineStr">
        <is>
          <t>Nonpayment notice</t>
        </is>
      </c>
      <c r="H6" s="37" t="n">
        <v>6350</v>
      </c>
      <c r="I6" s="19" t="inlineStr">
        <is>
          <t>Jordan Sample (Fictional)</t>
        </is>
      </c>
      <c r="J6" s="18" t="inlineStr">
        <is>
          <t>Save in Progress</t>
        </is>
      </c>
      <c r="K6" s="19" t="inlineStr">
        <is>
          <t>Request missing payment confirmation</t>
        </is>
      </c>
      <c r="L6" s="36" t="n">
        <v>46276</v>
      </c>
      <c r="M6" s="18" t="inlineStr">
        <is>
          <t>Pending</t>
        </is>
      </c>
      <c r="N6" s="36" t="n"/>
      <c r="O6" s="14">
        <f>IF(OR($A6="",$F6="",Assumptions!$B$2=""),"",IFERROR($F6-Assumptions!$B$2,""))</f>
        <v/>
      </c>
      <c r="P6" s="14">
        <f>IF(OR($A6="",$E6="",$F6=""),"",IFERROR($F6-$E6,""))</f>
        <v/>
      </c>
      <c r="Q6" s="23">
        <f>IF($A6="","",IF(OR(Assumptions!$B$2="",Assumptions!$B$3="",Assumptions!$B$4="",Assumptions!$B$5="",Assumptions!$B$6="",Assumptions!$B$5&lt;Assumptions!$B$4,COUNTBLANK(Assumptions!$A$9:$A$15)&gt;0),"Check assumptions",IF($J6="","Add status",IF($F6="","Add effective date",IF(AND($E6&lt;&gt;"",$F6&lt;$E6),"Date sequence check",IF(OR($J6=Assumptions!$A$13,$J6=Assumptions!$A$14,$J6=Assumptions!$A$15),"Closed",IF(AND($L6&lt;&gt;"",$L6&gt;$F6),"Follow-up after effective - review",IF($F6&lt;Assumptions!$B$2,"Past effective date - review",IF(AND($L6&lt;&gt;"",$L6&lt;=Assumptions!$B$2),"Follow-up due",IF($F6-Assumptions!$B$2&lt;=Assumptions!$B$3,"Effective soon",IF($L6="","Add follow-up date","Monitor")))))))))))</f>
        <v/>
      </c>
      <c r="R6" s="19" t="inlineStr">
        <is>
          <t>Waiting for an administrative response.</t>
        </is>
      </c>
    </row>
    <row r="7" ht="31" customHeight="1">
      <c r="A7" s="18" t="inlineStr">
        <is>
          <t>FIC-CXL-003</t>
        </is>
      </c>
      <c r="B7" s="18" t="inlineStr">
        <is>
          <t>FIC-POL-1003</t>
        </is>
      </c>
      <c r="C7" s="19" t="inlineStr">
        <is>
          <t>Orbit Lantern Studio LLC (Fictional)</t>
        </is>
      </c>
      <c r="D7" s="19" t="inlineStr">
        <is>
          <t>Sample Summit Casualty (Fictional)</t>
        </is>
      </c>
      <c r="E7" s="36" t="n">
        <v>46255</v>
      </c>
      <c r="F7" s="36" t="n">
        <v>46272</v>
      </c>
      <c r="G7" s="19" t="inlineStr">
        <is>
          <t>Underwriting notice</t>
        </is>
      </c>
      <c r="H7" s="37" t="n">
        <v>9125</v>
      </c>
      <c r="I7" s="19" t="inlineStr">
        <is>
          <t>Morgan Example (Fictional)</t>
        </is>
      </c>
      <c r="J7" s="18" t="inlineStr">
        <is>
          <t>Pending Decision</t>
        </is>
      </c>
      <c r="K7" s="19" t="inlineStr">
        <is>
          <t>Review submitted documentation</t>
        </is>
      </c>
      <c r="L7" s="36" t="n">
        <v>46271</v>
      </c>
      <c r="M7" s="18" t="inlineStr">
        <is>
          <t>Pending</t>
        </is>
      </c>
      <c r="N7" s="36" t="n"/>
      <c r="O7" s="12">
        <f>IF(OR($A7="",$F7="",Assumptions!$B$2=""),"",IFERROR($F7-Assumptions!$B$2,""))</f>
        <v/>
      </c>
      <c r="P7" s="12">
        <f>IF(OR($A7="",$E7="",$F7=""),"",IFERROR($F7-$E7,""))</f>
        <v/>
      </c>
      <c r="Q7" s="22">
        <f>IF($A7="","",IF(OR(Assumptions!$B$2="",Assumptions!$B$3="",Assumptions!$B$4="",Assumptions!$B$5="",Assumptions!$B$6="",Assumptions!$B$5&lt;Assumptions!$B$4,COUNTBLANK(Assumptions!$A$9:$A$15)&gt;0),"Check assumptions",IF($J7="","Add status",IF($F7="","Add effective date",IF(AND($E7&lt;&gt;"",$F7&lt;$E7),"Date sequence check",IF(OR($J7=Assumptions!$A$13,$J7=Assumptions!$A$14,$J7=Assumptions!$A$15),"Closed",IF(AND($L7&lt;&gt;"",$L7&gt;$F7),"Follow-up after effective - review",IF($F7&lt;Assumptions!$B$2,"Past effective date - review",IF(AND($L7&lt;&gt;"",$L7&lt;=Assumptions!$B$2),"Follow-up due",IF($F7-Assumptions!$B$2&lt;=Assumptions!$B$3,"Effective soon",IF($L7="","Add follow-up date","Monitor")))))))))))</f>
        <v/>
      </c>
      <c r="R7" s="19" t="inlineStr">
        <is>
          <t>Effective date has passed; human review is needed.</t>
        </is>
      </c>
    </row>
    <row r="8" ht="31" customHeight="1">
      <c r="A8" s="18" t="inlineStr">
        <is>
          <t>FIC-CXL-004</t>
        </is>
      </c>
      <c r="B8" s="18" t="inlineStr">
        <is>
          <t>FIC-POL-1004</t>
        </is>
      </c>
      <c r="C8" s="19" t="inlineStr">
        <is>
          <t>Maple Rocket Garden Co. (Fictional)</t>
        </is>
      </c>
      <c r="D8" s="19" t="inlineStr">
        <is>
          <t>Demo Lantern Insurance (Fictional)</t>
        </is>
      </c>
      <c r="E8" s="36" t="n">
        <v>46260</v>
      </c>
      <c r="F8" s="36" t="n">
        <v>46290</v>
      </c>
      <c r="G8" s="19" t="inlineStr">
        <is>
          <t>Nonpayment notice</t>
        </is>
      </c>
      <c r="H8" s="37" t="n">
        <v>3725</v>
      </c>
      <c r="I8" s="19" t="inlineStr">
        <is>
          <t>Avery Demo (Fictional)</t>
        </is>
      </c>
      <c r="J8" s="18" t="inlineStr">
        <is>
          <t>Policy Retained</t>
        </is>
      </c>
      <c r="K8" s="19" t="inlineStr">
        <is>
          <t>Logged payment confirmation supplied by client</t>
        </is>
      </c>
      <c r="L8" s="36" t="n"/>
      <c r="M8" s="18" t="inlineStr">
        <is>
          <t>Policy Retained</t>
        </is>
      </c>
      <c r="N8" s="36" t="n">
        <v>46273</v>
      </c>
      <c r="O8" s="14">
        <f>IF(OR($A8="",$F8="",Assumptions!$B$2=""),"",IFERROR($F8-Assumptions!$B$2,""))</f>
        <v/>
      </c>
      <c r="P8" s="14">
        <f>IF(OR($A8="",$E8="",$F8=""),"",IFERROR($F8-$E8,""))</f>
        <v/>
      </c>
      <c r="Q8" s="23">
        <f>IF($A8="","",IF(OR(Assumptions!$B$2="",Assumptions!$B$3="",Assumptions!$B$4="",Assumptions!$B$5="",Assumptions!$B$6="",Assumptions!$B$5&lt;Assumptions!$B$4,COUNTBLANK(Assumptions!$A$9:$A$15)&gt;0),"Check assumptions",IF($J8="","Add status",IF($F8="","Add effective date",IF(AND($E8&lt;&gt;"",$F8&lt;$E8),"Date sequence check",IF(OR($J8=Assumptions!$A$13,$J8=Assumptions!$A$14,$J8=Assumptions!$A$15),"Closed",IF(AND($L8&lt;&gt;"",$L8&gt;$F8),"Follow-up after effective - review",IF($F8&lt;Assumptions!$B$2,"Past effective date - review",IF(AND($L8&lt;&gt;"",$L8&lt;=Assumptions!$B$2),"Follow-up due",IF($F8-Assumptions!$B$2&lt;=Assumptions!$B$3,"Effective soon",IF($L8="","Add follow-up date","Monitor")))))))))))</f>
        <v/>
      </c>
      <c r="R8" s="19" t="inlineStr">
        <is>
          <t>Record marked retained from entered information.</t>
        </is>
      </c>
    </row>
    <row r="9" ht="31" customHeight="1">
      <c r="A9" s="18" t="inlineStr">
        <is>
          <t>FIC-CXL-005</t>
        </is>
      </c>
      <c r="B9" s="18" t="inlineStr">
        <is>
          <t>FIC-POL-1005</t>
        </is>
      </c>
      <c r="C9" s="19" t="inlineStr">
        <is>
          <t>Cedar Comet Books LLC (Fictional)</t>
        </is>
      </c>
      <c r="D9" s="19" t="inlineStr">
        <is>
          <t>Placeholder Valley Underwriters (Fictional)</t>
        </is>
      </c>
      <c r="E9" s="36" t="n">
        <v>46245</v>
      </c>
      <c r="F9" s="36" t="n">
        <v>46265</v>
      </c>
      <c r="G9" s="19" t="inlineStr">
        <is>
          <t>Insured requested cancellation</t>
        </is>
      </c>
      <c r="H9" s="37" t="n">
        <v>5200</v>
      </c>
      <c r="I9" s="19" t="inlineStr">
        <is>
          <t>Riley Test (Fictional)</t>
        </is>
      </c>
      <c r="J9" s="18" t="inlineStr">
        <is>
          <t>Cancellation Confirmed</t>
        </is>
      </c>
      <c r="K9" s="19" t="inlineStr">
        <is>
          <t>Documented the fictional insured request</t>
        </is>
      </c>
      <c r="L9" s="36" t="n"/>
      <c r="M9" s="18" t="inlineStr">
        <is>
          <t>Cancellation Completed</t>
        </is>
      </c>
      <c r="N9" s="36" t="n">
        <v>46263</v>
      </c>
      <c r="O9" s="12">
        <f>IF(OR($A9="",$F9="",Assumptions!$B$2=""),"",IFERROR($F9-Assumptions!$B$2,""))</f>
        <v/>
      </c>
      <c r="P9" s="12">
        <f>IF(OR($A9="",$E9="",$F9=""),"",IFERROR($F9-$E9,""))</f>
        <v/>
      </c>
      <c r="Q9" s="22">
        <f>IF($A9="","",IF(OR(Assumptions!$B$2="",Assumptions!$B$3="",Assumptions!$B$4="",Assumptions!$B$5="",Assumptions!$B$6="",Assumptions!$B$5&lt;Assumptions!$B$4,COUNTBLANK(Assumptions!$A$9:$A$15)&gt;0),"Check assumptions",IF($J9="","Add status",IF($F9="","Add effective date",IF(AND($E9&lt;&gt;"",$F9&lt;$E9),"Date sequence check",IF(OR($J9=Assumptions!$A$13,$J9=Assumptions!$A$14,$J9=Assumptions!$A$15),"Closed",IF(AND($L9&lt;&gt;"",$L9&gt;$F9),"Follow-up after effective - review",IF($F9&lt;Assumptions!$B$2,"Past effective date - review",IF(AND($L9&lt;&gt;"",$L9&lt;=Assumptions!$B$2),"Follow-up due",IF($F9-Assumptions!$B$2&lt;=Assumptions!$B$3,"Effective soon",IF($L9="","Add follow-up date","Monitor")))))))))))</f>
        <v/>
      </c>
      <c r="R9" s="19" t="inlineStr">
        <is>
          <t>Administrative cancellation record completed.</t>
        </is>
      </c>
    </row>
    <row r="10" ht="31" customHeight="1">
      <c r="A10" s="18" t="inlineStr">
        <is>
          <t>FIC-CXL-006</t>
        </is>
      </c>
      <c r="B10" s="18" t="inlineStr">
        <is>
          <t>FIC-POL-1006</t>
        </is>
      </c>
      <c r="C10" s="19" t="inlineStr">
        <is>
          <t>Silver Thimble Cafe LLC (Fictional)</t>
        </is>
      </c>
      <c r="D10" s="19" t="inlineStr">
        <is>
          <t>Fictional Harbor Mutual (Fictional)</t>
        </is>
      </c>
      <c r="E10" s="36" t="n">
        <v>46271</v>
      </c>
      <c r="F10" s="36" t="n">
        <v>46295</v>
      </c>
      <c r="G10" s="19" t="inlineStr">
        <is>
          <t>Carrier withdrawal notice</t>
        </is>
      </c>
      <c r="H10" s="37" t="n">
        <v>11800</v>
      </c>
      <c r="I10" s="19" t="n"/>
      <c r="J10" s="18" t="inlineStr">
        <is>
          <t>New Notice</t>
        </is>
      </c>
      <c r="K10" s="19" t="n"/>
      <c r="L10" s="36" t="n"/>
      <c r="M10" s="18" t="inlineStr">
        <is>
          <t>Pending</t>
        </is>
      </c>
      <c r="N10" s="36" t="n"/>
      <c r="O10" s="14">
        <f>IF(OR($A10="",$F10="",Assumptions!$B$2=""),"",IFERROR($F10-Assumptions!$B$2,""))</f>
        <v/>
      </c>
      <c r="P10" s="14">
        <f>IF(OR($A10="",$E10="",$F10=""),"",IFERROR($F10-$E10,""))</f>
        <v/>
      </c>
      <c r="Q10" s="23">
        <f>IF($A10="","",IF(OR(Assumptions!$B$2="",Assumptions!$B$3="",Assumptions!$B$4="",Assumptions!$B$5="",Assumptions!$B$6="",Assumptions!$B$5&lt;Assumptions!$B$4,COUNTBLANK(Assumptions!$A$9:$A$15)&gt;0),"Check assumptions",IF($J10="","Add status",IF($F10="","Add effective date",IF(AND($E10&lt;&gt;"",$F10&lt;$E10),"Date sequence check",IF(OR($J10=Assumptions!$A$13,$J10=Assumptions!$A$14,$J10=Assumptions!$A$15),"Closed",IF(AND($L10&lt;&gt;"",$L10&gt;$F10),"Follow-up after effective - review",IF($F10&lt;Assumptions!$B$2,"Past effective date - review",IF(AND($L10&lt;&gt;"",$L10&lt;=Assumptions!$B$2),"Follow-up due",IF($F10-Assumptions!$B$2&lt;=Assumptions!$B$3,"Effective soon",IF($L10="","Add follow-up date","Monitor")))))))))))</f>
        <v/>
      </c>
      <c r="R10" s="19" t="inlineStr">
        <is>
          <t>Unassigned sample tests missing owner and follow-up fields.</t>
        </is>
      </c>
    </row>
    <row r="11" ht="31" customHeight="1">
      <c r="A11" s="18" t="inlineStr">
        <is>
          <t>FIC-CXL-007</t>
        </is>
      </c>
      <c r="B11" s="18" t="inlineStr">
        <is>
          <t>FIC-POL-1007</t>
        </is>
      </c>
      <c r="C11" s="19" t="inlineStr">
        <is>
          <t>Pebble Moon Pet Spa LLC (Fictional)</t>
        </is>
      </c>
      <c r="D11" s="19" t="inlineStr">
        <is>
          <t>Imaginary Prairie Indemnity (Fictional)</t>
        </is>
      </c>
      <c r="E11" s="36" t="n">
        <v>46273</v>
      </c>
      <c r="F11" s="36" t="n"/>
      <c r="G11" s="19" t="inlineStr">
        <is>
          <t>Other</t>
        </is>
      </c>
      <c r="H11" s="37" t="n">
        <v>0</v>
      </c>
      <c r="I11" s="19" t="inlineStr">
        <is>
          <t>Casey Placeholder (Fictional)</t>
        </is>
      </c>
      <c r="J11" s="18" t="inlineStr">
        <is>
          <t>New Notice</t>
        </is>
      </c>
      <c r="K11" s="19" t="inlineStr">
        <is>
          <t>Review notice for an effective date</t>
        </is>
      </c>
      <c r="L11" s="36" t="n">
        <v>46276</v>
      </c>
      <c r="M11" s="18" t="inlineStr">
        <is>
          <t>Pending</t>
        </is>
      </c>
      <c r="N11" s="36" t="n"/>
      <c r="O11" s="12">
        <f>IF(OR($A11="",$F11="",Assumptions!$B$2=""),"",IFERROR($F11-Assumptions!$B$2,""))</f>
        <v/>
      </c>
      <c r="P11" s="12">
        <f>IF(OR($A11="",$E11="",$F11=""),"",IFERROR($F11-$E11,""))</f>
        <v/>
      </c>
      <c r="Q11" s="22">
        <f>IF($A11="","",IF(OR(Assumptions!$B$2="",Assumptions!$B$3="",Assumptions!$B$4="",Assumptions!$B$5="",Assumptions!$B$6="",Assumptions!$B$5&lt;Assumptions!$B$4,COUNTBLANK(Assumptions!$A$9:$A$15)&gt;0),"Check assumptions",IF($J11="","Add status",IF($F11="","Add effective date",IF(AND($E11&lt;&gt;"",$F11&lt;$E11),"Date sequence check",IF(OR($J11=Assumptions!$A$13,$J11=Assumptions!$A$14,$J11=Assumptions!$A$15),"Closed",IF(AND($L11&lt;&gt;"",$L11&gt;$F11),"Follow-up after effective - review",IF($F11&lt;Assumptions!$B$2,"Past effective date - review",IF(AND($L11&lt;&gt;"",$L11&lt;=Assumptions!$B$2),"Follow-up due",IF($F11-Assumptions!$B$2&lt;=Assumptions!$B$3,"Effective soon",IF($L11="","Add follow-up date","Monitor")))))))))))</f>
        <v/>
      </c>
      <c r="R11" s="19" t="inlineStr">
        <is>
          <t>Zero-dollar boundary example; effective date is not entered.</t>
        </is>
      </c>
    </row>
    <row r="12" ht="31" customHeight="1">
      <c r="A12" s="18" t="inlineStr">
        <is>
          <t>FIC-CXL-008</t>
        </is>
      </c>
      <c r="B12" s="18" t="inlineStr">
        <is>
          <t>FIC-POL-1008</t>
        </is>
      </c>
      <c r="C12" s="19" t="inlineStr">
        <is>
          <t>Bright Badger Workshop LLC (Fictional)</t>
        </is>
      </c>
      <c r="D12" s="19" t="inlineStr">
        <is>
          <t>Sample Summit Casualty (Fictional)</t>
        </is>
      </c>
      <c r="E12" s="36" t="n">
        <v>46269</v>
      </c>
      <c r="F12" s="36" t="n">
        <v>46315</v>
      </c>
      <c r="G12" s="19" t="inlineStr">
        <is>
          <t>Policy replacement request</t>
        </is>
      </c>
      <c r="H12" s="37" t="n">
        <v>7450</v>
      </c>
      <c r="I12" s="19" t="inlineStr">
        <is>
          <t>Morgan Example (Fictional)</t>
        </is>
      </c>
      <c r="J12" s="18" t="inlineStr">
        <is>
          <t>Pending Decision</t>
        </is>
      </c>
      <c r="K12" s="19" t="inlineStr">
        <is>
          <t>Compare entered replacement documentation</t>
        </is>
      </c>
      <c r="L12" s="36" t="n">
        <v>46285</v>
      </c>
      <c r="M12" s="18" t="inlineStr">
        <is>
          <t>Pending</t>
        </is>
      </c>
      <c r="N12" s="36" t="n"/>
      <c r="O12" s="14">
        <f>IF(OR($A12="",$F12="",Assumptions!$B$2=""),"",IFERROR($F12-Assumptions!$B$2,""))</f>
        <v/>
      </c>
      <c r="P12" s="14">
        <f>IF(OR($A12="",$E12="",$F12=""),"",IFERROR($F12-$E12,""))</f>
        <v/>
      </c>
      <c r="Q12" s="23">
        <f>IF($A12="","",IF(OR(Assumptions!$B$2="",Assumptions!$B$3="",Assumptions!$B$4="",Assumptions!$B$5="",Assumptions!$B$6="",Assumptions!$B$5&lt;Assumptions!$B$4,COUNTBLANK(Assumptions!$A$9:$A$15)&gt;0),"Check assumptions",IF($J12="","Add status",IF($F12="","Add effective date",IF(AND($E12&lt;&gt;"",$F12&lt;$E12),"Date sequence check",IF(OR($J12=Assumptions!$A$13,$J12=Assumptions!$A$14,$J12=Assumptions!$A$15),"Closed",IF(AND($L12&lt;&gt;"",$L12&gt;$F12),"Follow-up after effective - review",IF($F12&lt;Assumptions!$B$2,"Past effective date - review",IF(AND($L12&lt;&gt;"",$L12&lt;=Assumptions!$B$2),"Follow-up due",IF($F12-Assumptions!$B$2&lt;=Assumptions!$B$3,"Effective soon",IF($L12="","Add follow-up date","Monitor")))))))))))</f>
        <v/>
      </c>
      <c r="R12" s="19" t="inlineStr">
        <is>
          <t>Future follow-up remains within the entered effective date.</t>
        </is>
      </c>
    </row>
    <row r="13" ht="31" customHeight="1">
      <c r="A13" s="18" t="inlineStr">
        <is>
          <t>FIC-CXL-009</t>
        </is>
      </c>
      <c r="B13" s="18" t="inlineStr">
        <is>
          <t>FIC-POL-1009</t>
        </is>
      </c>
      <c r="C13" s="19" t="inlineStr">
        <is>
          <t>Velvet Compass Florals LLC (Fictional)</t>
        </is>
      </c>
      <c r="D13" s="19" t="inlineStr">
        <is>
          <t>Demo Lantern Insurance (Fictional)</t>
        </is>
      </c>
      <c r="E13" s="36" t="n">
        <v>46235</v>
      </c>
      <c r="F13" s="36" t="n">
        <v>46255</v>
      </c>
      <c r="G13" s="19" t="inlineStr">
        <is>
          <t>Duplicate policy cleanup</t>
        </is>
      </c>
      <c r="H13" s="37" t="n">
        <v>2890</v>
      </c>
      <c r="I13" s="19" t="inlineStr">
        <is>
          <t>Jordan Sample (Fictional)</t>
        </is>
      </c>
      <c r="J13" s="18" t="inlineStr">
        <is>
          <t>Closed - Other</t>
        </is>
      </c>
      <c r="K13" s="19" t="inlineStr">
        <is>
          <t>Closed duplicate administrative record</t>
        </is>
      </c>
      <c r="L13" s="36" t="n"/>
      <c r="M13" s="18" t="inlineStr">
        <is>
          <t>Closed - Other</t>
        </is>
      </c>
      <c r="N13" s="36" t="n">
        <v>46257</v>
      </c>
      <c r="O13" s="12">
        <f>IF(OR($A13="",$F13="",Assumptions!$B$2=""),"",IFERROR($F13-Assumptions!$B$2,""))</f>
        <v/>
      </c>
      <c r="P13" s="12">
        <f>IF(OR($A13="",$E13="",$F13=""),"",IFERROR($F13-$E13,""))</f>
        <v/>
      </c>
      <c r="Q13" s="22">
        <f>IF($A13="","",IF(OR(Assumptions!$B$2="",Assumptions!$B$3="",Assumptions!$B$4="",Assumptions!$B$5="",Assumptions!$B$6="",Assumptions!$B$5&lt;Assumptions!$B$4,COUNTBLANK(Assumptions!$A$9:$A$15)&gt;0),"Check assumptions",IF($J13="","Add status",IF($F13="","Add effective date",IF(AND($E13&lt;&gt;"",$F13&lt;$E13),"Date sequence check",IF(OR($J13=Assumptions!$A$13,$J13=Assumptions!$A$14,$J13=Assumptions!$A$15),"Closed",IF(AND($L13&lt;&gt;"",$L13&gt;$F13),"Follow-up after effective - review",IF($F13&lt;Assumptions!$B$2,"Past effective date - review",IF(AND($L13&lt;&gt;"",$L13&lt;=Assumptions!$B$2),"Follow-up due",IF($F13-Assumptions!$B$2&lt;=Assumptions!$B$3,"Effective soon",IF($L13="","Add follow-up date","Monitor")))))))))))</f>
        <v/>
      </c>
      <c r="R13" s="19" t="inlineStr">
        <is>
          <t>Closed for an entered administrative reason.</t>
        </is>
      </c>
    </row>
    <row r="14" ht="31" customHeight="1">
      <c r="A14" s="18" t="inlineStr">
        <is>
          <t>FIC-CXL-010</t>
        </is>
      </c>
      <c r="B14" s="18" t="inlineStr">
        <is>
          <t>FIC-POL-1010</t>
        </is>
      </c>
      <c r="C14" s="19" t="inlineStr">
        <is>
          <t>Cloudberry Clockworks LLC (Fictional)</t>
        </is>
      </c>
      <c r="D14" s="19" t="inlineStr">
        <is>
          <t>Placeholder Valley Underwriters (Fictional)</t>
        </is>
      </c>
      <c r="E14" s="36" t="n">
        <v>46268</v>
      </c>
      <c r="F14" s="36" t="n">
        <v>46282</v>
      </c>
      <c r="G14" s="19" t="inlineStr">
        <is>
          <t>Underwriting notice</t>
        </is>
      </c>
      <c r="H14" s="37" t="n">
        <v>15400</v>
      </c>
      <c r="I14" s="19" t="inlineStr">
        <is>
          <t>Riley Test (Fictional)</t>
        </is>
      </c>
      <c r="J14" s="18" t="inlineStr">
        <is>
          <t>Contact Needed</t>
        </is>
      </c>
      <c r="K14" s="19" t="inlineStr">
        <is>
          <t>Confirm receipt of requested records</t>
        </is>
      </c>
      <c r="L14" s="36" t="n">
        <v>46277</v>
      </c>
      <c r="M14" s="18" t="inlineStr">
        <is>
          <t>Pending</t>
        </is>
      </c>
      <c r="N14" s="36" t="n"/>
      <c r="O14" s="14">
        <f>IF(OR($A14="",$F14="",Assumptions!$B$2=""),"",IFERROR($F14-Assumptions!$B$2,""))</f>
        <v/>
      </c>
      <c r="P14" s="14">
        <f>IF(OR($A14="",$E14="",$F14=""),"",IFERROR($F14-$E14,""))</f>
        <v/>
      </c>
      <c r="Q14" s="23">
        <f>IF($A14="","",IF(OR(Assumptions!$B$2="",Assumptions!$B$3="",Assumptions!$B$4="",Assumptions!$B$5="",Assumptions!$B$6="",Assumptions!$B$5&lt;Assumptions!$B$4,COUNTBLANK(Assumptions!$A$9:$A$15)&gt;0),"Check assumptions",IF($J14="","Add status",IF($F14="","Add effective date",IF(AND($E14&lt;&gt;"",$F14&lt;$E14),"Date sequence check",IF(OR($J14=Assumptions!$A$13,$J14=Assumptions!$A$14,$J14=Assumptions!$A$15),"Closed",IF(AND($L14&lt;&gt;"",$L14&gt;$F14),"Follow-up after effective - review",IF($F14&lt;Assumptions!$B$2,"Past effective date - review",IF(AND($L14&lt;&gt;"",$L14&lt;=Assumptions!$B$2),"Follow-up due",IF($F14-Assumptions!$B$2&lt;=Assumptions!$B$3,"Effective soon",IF($L14="","Add follow-up date","Monitor")))))))))))</f>
        <v/>
      </c>
      <c r="R14" s="19" t="inlineStr">
        <is>
          <t>Boundary example at the editable warning horizon.</t>
        </is>
      </c>
    </row>
    <row r="15" ht="31" customHeight="1">
      <c r="A15" s="18" t="n"/>
      <c r="B15" s="18" t="n"/>
      <c r="C15" s="19" t="n"/>
      <c r="D15" s="19" t="n"/>
      <c r="E15" s="36" t="n"/>
      <c r="F15" s="36" t="n"/>
      <c r="G15" s="19" t="n"/>
      <c r="H15" s="37" t="n"/>
      <c r="I15" s="19" t="n"/>
      <c r="J15" s="18" t="n"/>
      <c r="K15" s="19" t="n"/>
      <c r="L15" s="36" t="n"/>
      <c r="M15" s="18" t="n"/>
      <c r="N15" s="36" t="n"/>
      <c r="O15" s="12">
        <f>IF(OR($A15="",$F15="",Assumptions!$B$2=""),"",IFERROR($F15-Assumptions!$B$2,""))</f>
        <v/>
      </c>
      <c r="P15" s="12">
        <f>IF(OR($A15="",$E15="",$F15=""),"",IFERROR($F15-$E15,""))</f>
        <v/>
      </c>
      <c r="Q15" s="22">
        <f>IF($A15="","",IF(OR(Assumptions!$B$2="",Assumptions!$B$3="",Assumptions!$B$4="",Assumptions!$B$5="",Assumptions!$B$6="",Assumptions!$B$5&lt;Assumptions!$B$4,COUNTBLANK(Assumptions!$A$9:$A$15)&gt;0),"Check assumptions",IF($J15="","Add status",IF($F15="","Add effective date",IF(AND($E15&lt;&gt;"",$F15&lt;$E15),"Date sequence check",IF(OR($J15=Assumptions!$A$13,$J15=Assumptions!$A$14,$J15=Assumptions!$A$15),"Closed",IF(AND($L15&lt;&gt;"",$L15&gt;$F15),"Follow-up after effective - review",IF($F15&lt;Assumptions!$B$2,"Past effective date - review",IF(AND($L15&lt;&gt;"",$L15&lt;=Assumptions!$B$2),"Follow-up due",IF($F15-Assumptions!$B$2&lt;=Assumptions!$B$3,"Effective soon",IF($L15="","Add follow-up date","Monitor")))))))))))</f>
        <v/>
      </c>
      <c r="R15" s="19" t="n"/>
    </row>
    <row r="16" ht="31" customHeight="1">
      <c r="A16" s="18" t="n"/>
      <c r="B16" s="18" t="n"/>
      <c r="C16" s="19" t="n"/>
      <c r="D16" s="19" t="n"/>
      <c r="E16" s="36" t="n"/>
      <c r="F16" s="36" t="n"/>
      <c r="G16" s="19" t="n"/>
      <c r="H16" s="37" t="n"/>
      <c r="I16" s="19" t="n"/>
      <c r="J16" s="18" t="n"/>
      <c r="K16" s="19" t="n"/>
      <c r="L16" s="36" t="n"/>
      <c r="M16" s="18" t="n"/>
      <c r="N16" s="36" t="n"/>
      <c r="O16" s="14">
        <f>IF(OR($A16="",$F16="",Assumptions!$B$2=""),"",IFERROR($F16-Assumptions!$B$2,""))</f>
        <v/>
      </c>
      <c r="P16" s="14">
        <f>IF(OR($A16="",$E16="",$F16=""),"",IFERROR($F16-$E16,""))</f>
        <v/>
      </c>
      <c r="Q16" s="23">
        <f>IF($A16="","",IF(OR(Assumptions!$B$2="",Assumptions!$B$3="",Assumptions!$B$4="",Assumptions!$B$5="",Assumptions!$B$6="",Assumptions!$B$5&lt;Assumptions!$B$4,COUNTBLANK(Assumptions!$A$9:$A$15)&gt;0),"Check assumptions",IF($J16="","Add status",IF($F16="","Add effective date",IF(AND($E16&lt;&gt;"",$F16&lt;$E16),"Date sequence check",IF(OR($J16=Assumptions!$A$13,$J16=Assumptions!$A$14,$J16=Assumptions!$A$15),"Closed",IF(AND($L16&lt;&gt;"",$L16&gt;$F16),"Follow-up after effective - review",IF($F16&lt;Assumptions!$B$2,"Past effective date - review",IF(AND($L16&lt;&gt;"",$L16&lt;=Assumptions!$B$2),"Follow-up due",IF($F16-Assumptions!$B$2&lt;=Assumptions!$B$3,"Effective soon",IF($L16="","Add follow-up date","Monitor")))))))))))</f>
        <v/>
      </c>
      <c r="R16" s="19" t="n"/>
    </row>
    <row r="17" ht="31" customHeight="1">
      <c r="A17" s="18" t="n"/>
      <c r="B17" s="18" t="n"/>
      <c r="C17" s="19" t="n"/>
      <c r="D17" s="19" t="n"/>
      <c r="E17" s="36" t="n"/>
      <c r="F17" s="36" t="n"/>
      <c r="G17" s="19" t="n"/>
      <c r="H17" s="37" t="n"/>
      <c r="I17" s="19" t="n"/>
      <c r="J17" s="18" t="n"/>
      <c r="K17" s="19" t="n"/>
      <c r="L17" s="36" t="n"/>
      <c r="M17" s="18" t="n"/>
      <c r="N17" s="36" t="n"/>
      <c r="O17" s="12">
        <f>IF(OR($A17="",$F17="",Assumptions!$B$2=""),"",IFERROR($F17-Assumptions!$B$2,""))</f>
        <v/>
      </c>
      <c r="P17" s="12">
        <f>IF(OR($A17="",$E17="",$F17=""),"",IFERROR($F17-$E17,""))</f>
        <v/>
      </c>
      <c r="Q17" s="22">
        <f>IF($A17="","",IF(OR(Assumptions!$B$2="",Assumptions!$B$3="",Assumptions!$B$4="",Assumptions!$B$5="",Assumptions!$B$6="",Assumptions!$B$5&lt;Assumptions!$B$4,COUNTBLANK(Assumptions!$A$9:$A$15)&gt;0),"Check assumptions",IF($J17="","Add status",IF($F17="","Add effective date",IF(AND($E17&lt;&gt;"",$F17&lt;$E17),"Date sequence check",IF(OR($J17=Assumptions!$A$13,$J17=Assumptions!$A$14,$J17=Assumptions!$A$15),"Closed",IF(AND($L17&lt;&gt;"",$L17&gt;$F17),"Follow-up after effective - review",IF($F17&lt;Assumptions!$B$2,"Past effective date - review",IF(AND($L17&lt;&gt;"",$L17&lt;=Assumptions!$B$2),"Follow-up due",IF($F17-Assumptions!$B$2&lt;=Assumptions!$B$3,"Effective soon",IF($L17="","Add follow-up date","Monitor")))))))))))</f>
        <v/>
      </c>
      <c r="R17" s="19" t="n"/>
    </row>
    <row r="18" ht="31" customHeight="1">
      <c r="A18" s="18" t="n"/>
      <c r="B18" s="18" t="n"/>
      <c r="C18" s="19" t="n"/>
      <c r="D18" s="19" t="n"/>
      <c r="E18" s="36" t="n"/>
      <c r="F18" s="36" t="n"/>
      <c r="G18" s="19" t="n"/>
      <c r="H18" s="37" t="n"/>
      <c r="I18" s="19" t="n"/>
      <c r="J18" s="18" t="n"/>
      <c r="K18" s="19" t="n"/>
      <c r="L18" s="36" t="n"/>
      <c r="M18" s="18" t="n"/>
      <c r="N18" s="36" t="n"/>
      <c r="O18" s="14">
        <f>IF(OR($A18="",$F18="",Assumptions!$B$2=""),"",IFERROR($F18-Assumptions!$B$2,""))</f>
        <v/>
      </c>
      <c r="P18" s="14">
        <f>IF(OR($A18="",$E18="",$F18=""),"",IFERROR($F18-$E18,""))</f>
        <v/>
      </c>
      <c r="Q18" s="23">
        <f>IF($A18="","",IF(OR(Assumptions!$B$2="",Assumptions!$B$3="",Assumptions!$B$4="",Assumptions!$B$5="",Assumptions!$B$6="",Assumptions!$B$5&lt;Assumptions!$B$4,COUNTBLANK(Assumptions!$A$9:$A$15)&gt;0),"Check assumptions",IF($J18="","Add status",IF($F18="","Add effective date",IF(AND($E18&lt;&gt;"",$F18&lt;$E18),"Date sequence check",IF(OR($J18=Assumptions!$A$13,$J18=Assumptions!$A$14,$J18=Assumptions!$A$15),"Closed",IF(AND($L18&lt;&gt;"",$L18&gt;$F18),"Follow-up after effective - review",IF($F18&lt;Assumptions!$B$2,"Past effective date - review",IF(AND($L18&lt;&gt;"",$L18&lt;=Assumptions!$B$2),"Follow-up due",IF($F18-Assumptions!$B$2&lt;=Assumptions!$B$3,"Effective soon",IF($L18="","Add follow-up date","Monitor")))))))))))</f>
        <v/>
      </c>
      <c r="R18" s="19" t="n"/>
    </row>
    <row r="19" ht="31" customHeight="1">
      <c r="A19" s="18" t="n"/>
      <c r="B19" s="18" t="n"/>
      <c r="C19" s="19" t="n"/>
      <c r="D19" s="19" t="n"/>
      <c r="E19" s="36" t="n"/>
      <c r="F19" s="36" t="n"/>
      <c r="G19" s="19" t="n"/>
      <c r="H19" s="37" t="n"/>
      <c r="I19" s="19" t="n"/>
      <c r="J19" s="18" t="n"/>
      <c r="K19" s="19" t="n"/>
      <c r="L19" s="36" t="n"/>
      <c r="M19" s="18" t="n"/>
      <c r="N19" s="36" t="n"/>
      <c r="O19" s="12">
        <f>IF(OR($A19="",$F19="",Assumptions!$B$2=""),"",IFERROR($F19-Assumptions!$B$2,""))</f>
        <v/>
      </c>
      <c r="P19" s="12">
        <f>IF(OR($A19="",$E19="",$F19=""),"",IFERROR($F19-$E19,""))</f>
        <v/>
      </c>
      <c r="Q19" s="22">
        <f>IF($A19="","",IF(OR(Assumptions!$B$2="",Assumptions!$B$3="",Assumptions!$B$4="",Assumptions!$B$5="",Assumptions!$B$6="",Assumptions!$B$5&lt;Assumptions!$B$4,COUNTBLANK(Assumptions!$A$9:$A$15)&gt;0),"Check assumptions",IF($J19="","Add status",IF($F19="","Add effective date",IF(AND($E19&lt;&gt;"",$F19&lt;$E19),"Date sequence check",IF(OR($J19=Assumptions!$A$13,$J19=Assumptions!$A$14,$J19=Assumptions!$A$15),"Closed",IF(AND($L19&lt;&gt;"",$L19&gt;$F19),"Follow-up after effective - review",IF($F19&lt;Assumptions!$B$2,"Past effective date - review",IF(AND($L19&lt;&gt;"",$L19&lt;=Assumptions!$B$2),"Follow-up due",IF($F19-Assumptions!$B$2&lt;=Assumptions!$B$3,"Effective soon",IF($L19="","Add follow-up date","Monitor")))))))))))</f>
        <v/>
      </c>
      <c r="R19" s="19" t="n"/>
    </row>
    <row r="20" ht="31" customHeight="1">
      <c r="A20" s="18" t="n"/>
      <c r="B20" s="18" t="n"/>
      <c r="C20" s="19" t="n"/>
      <c r="D20" s="19" t="n"/>
      <c r="E20" s="36" t="n"/>
      <c r="F20" s="36" t="n"/>
      <c r="G20" s="19" t="n"/>
      <c r="H20" s="37" t="n"/>
      <c r="I20" s="19" t="n"/>
      <c r="J20" s="18" t="n"/>
      <c r="K20" s="19" t="n"/>
      <c r="L20" s="36" t="n"/>
      <c r="M20" s="18" t="n"/>
      <c r="N20" s="36" t="n"/>
      <c r="O20" s="14">
        <f>IF(OR($A20="",$F20="",Assumptions!$B$2=""),"",IFERROR($F20-Assumptions!$B$2,""))</f>
        <v/>
      </c>
      <c r="P20" s="14">
        <f>IF(OR($A20="",$E20="",$F20=""),"",IFERROR($F20-$E20,""))</f>
        <v/>
      </c>
      <c r="Q20" s="23">
        <f>IF($A20="","",IF(OR(Assumptions!$B$2="",Assumptions!$B$3="",Assumptions!$B$4="",Assumptions!$B$5="",Assumptions!$B$6="",Assumptions!$B$5&lt;Assumptions!$B$4,COUNTBLANK(Assumptions!$A$9:$A$15)&gt;0),"Check assumptions",IF($J20="","Add status",IF($F20="","Add effective date",IF(AND($E20&lt;&gt;"",$F20&lt;$E20),"Date sequence check",IF(OR($J20=Assumptions!$A$13,$J20=Assumptions!$A$14,$J20=Assumptions!$A$15),"Closed",IF(AND($L20&lt;&gt;"",$L20&gt;$F20),"Follow-up after effective - review",IF($F20&lt;Assumptions!$B$2,"Past effective date - review",IF(AND($L20&lt;&gt;"",$L20&lt;=Assumptions!$B$2),"Follow-up due",IF($F20-Assumptions!$B$2&lt;=Assumptions!$B$3,"Effective soon",IF($L20="","Add follow-up date","Monitor")))))))))))</f>
        <v/>
      </c>
      <c r="R20" s="19" t="n"/>
    </row>
    <row r="21" ht="31" customHeight="1">
      <c r="A21" s="18" t="n"/>
      <c r="B21" s="18" t="n"/>
      <c r="C21" s="19" t="n"/>
      <c r="D21" s="19" t="n"/>
      <c r="E21" s="36" t="n"/>
      <c r="F21" s="36" t="n"/>
      <c r="G21" s="19" t="n"/>
      <c r="H21" s="37" t="n"/>
      <c r="I21" s="19" t="n"/>
      <c r="J21" s="18" t="n"/>
      <c r="K21" s="19" t="n"/>
      <c r="L21" s="36" t="n"/>
      <c r="M21" s="18" t="n"/>
      <c r="N21" s="36" t="n"/>
      <c r="O21" s="12">
        <f>IF(OR($A21="",$F21="",Assumptions!$B$2=""),"",IFERROR($F21-Assumptions!$B$2,""))</f>
        <v/>
      </c>
      <c r="P21" s="12">
        <f>IF(OR($A21="",$E21="",$F21=""),"",IFERROR($F21-$E21,""))</f>
        <v/>
      </c>
      <c r="Q21" s="22">
        <f>IF($A21="","",IF(OR(Assumptions!$B$2="",Assumptions!$B$3="",Assumptions!$B$4="",Assumptions!$B$5="",Assumptions!$B$6="",Assumptions!$B$5&lt;Assumptions!$B$4,COUNTBLANK(Assumptions!$A$9:$A$15)&gt;0),"Check assumptions",IF($J21="","Add status",IF($F21="","Add effective date",IF(AND($E21&lt;&gt;"",$F21&lt;$E21),"Date sequence check",IF(OR($J21=Assumptions!$A$13,$J21=Assumptions!$A$14,$J21=Assumptions!$A$15),"Closed",IF(AND($L21&lt;&gt;"",$L21&gt;$F21),"Follow-up after effective - review",IF($F21&lt;Assumptions!$B$2,"Past effective date - review",IF(AND($L21&lt;&gt;"",$L21&lt;=Assumptions!$B$2),"Follow-up due",IF($F21-Assumptions!$B$2&lt;=Assumptions!$B$3,"Effective soon",IF($L21="","Add follow-up date","Monitor")))))))))))</f>
        <v/>
      </c>
      <c r="R21" s="19" t="n"/>
    </row>
    <row r="22" ht="31" customHeight="1">
      <c r="A22" s="18" t="n"/>
      <c r="B22" s="18" t="n"/>
      <c r="C22" s="19" t="n"/>
      <c r="D22" s="19" t="n"/>
      <c r="E22" s="36" t="n"/>
      <c r="F22" s="36" t="n"/>
      <c r="G22" s="19" t="n"/>
      <c r="H22" s="37" t="n"/>
      <c r="I22" s="19" t="n"/>
      <c r="J22" s="18" t="n"/>
      <c r="K22" s="19" t="n"/>
      <c r="L22" s="36" t="n"/>
      <c r="M22" s="18" t="n"/>
      <c r="N22" s="36" t="n"/>
      <c r="O22" s="14">
        <f>IF(OR($A22="",$F22="",Assumptions!$B$2=""),"",IFERROR($F22-Assumptions!$B$2,""))</f>
        <v/>
      </c>
      <c r="P22" s="14">
        <f>IF(OR($A22="",$E22="",$F22=""),"",IFERROR($F22-$E22,""))</f>
        <v/>
      </c>
      <c r="Q22" s="23">
        <f>IF($A22="","",IF(OR(Assumptions!$B$2="",Assumptions!$B$3="",Assumptions!$B$4="",Assumptions!$B$5="",Assumptions!$B$6="",Assumptions!$B$5&lt;Assumptions!$B$4,COUNTBLANK(Assumptions!$A$9:$A$15)&gt;0),"Check assumptions",IF($J22="","Add status",IF($F22="","Add effective date",IF(AND($E22&lt;&gt;"",$F22&lt;$E22),"Date sequence check",IF(OR($J22=Assumptions!$A$13,$J22=Assumptions!$A$14,$J22=Assumptions!$A$15),"Closed",IF(AND($L22&lt;&gt;"",$L22&gt;$F22),"Follow-up after effective - review",IF($F22&lt;Assumptions!$B$2,"Past effective date - review",IF(AND($L22&lt;&gt;"",$L22&lt;=Assumptions!$B$2),"Follow-up due",IF($F22-Assumptions!$B$2&lt;=Assumptions!$B$3,"Effective soon",IF($L22="","Add follow-up date","Monitor")))))))))))</f>
        <v/>
      </c>
      <c r="R22" s="19" t="n"/>
    </row>
    <row r="23" ht="31" customHeight="1">
      <c r="A23" s="18" t="n"/>
      <c r="B23" s="18" t="n"/>
      <c r="C23" s="19" t="n"/>
      <c r="D23" s="19" t="n"/>
      <c r="E23" s="36" t="n"/>
      <c r="F23" s="36" t="n"/>
      <c r="G23" s="19" t="n"/>
      <c r="H23" s="37" t="n"/>
      <c r="I23" s="19" t="n"/>
      <c r="J23" s="18" t="n"/>
      <c r="K23" s="19" t="n"/>
      <c r="L23" s="36" t="n"/>
      <c r="M23" s="18" t="n"/>
      <c r="N23" s="36" t="n"/>
      <c r="O23" s="12">
        <f>IF(OR($A23="",$F23="",Assumptions!$B$2=""),"",IFERROR($F23-Assumptions!$B$2,""))</f>
        <v/>
      </c>
      <c r="P23" s="12">
        <f>IF(OR($A23="",$E23="",$F23=""),"",IFERROR($F23-$E23,""))</f>
        <v/>
      </c>
      <c r="Q23" s="22">
        <f>IF($A23="","",IF(OR(Assumptions!$B$2="",Assumptions!$B$3="",Assumptions!$B$4="",Assumptions!$B$5="",Assumptions!$B$6="",Assumptions!$B$5&lt;Assumptions!$B$4,COUNTBLANK(Assumptions!$A$9:$A$15)&gt;0),"Check assumptions",IF($J23="","Add status",IF($F23="","Add effective date",IF(AND($E23&lt;&gt;"",$F23&lt;$E23),"Date sequence check",IF(OR($J23=Assumptions!$A$13,$J23=Assumptions!$A$14,$J23=Assumptions!$A$15),"Closed",IF(AND($L23&lt;&gt;"",$L23&gt;$F23),"Follow-up after effective - review",IF($F23&lt;Assumptions!$B$2,"Past effective date - review",IF(AND($L23&lt;&gt;"",$L23&lt;=Assumptions!$B$2),"Follow-up due",IF($F23-Assumptions!$B$2&lt;=Assumptions!$B$3,"Effective soon",IF($L23="","Add follow-up date","Monitor")))))))))))</f>
        <v/>
      </c>
      <c r="R23" s="19" t="n"/>
    </row>
    <row r="24" ht="31" customHeight="1">
      <c r="A24" s="18" t="n"/>
      <c r="B24" s="18" t="n"/>
      <c r="C24" s="19" t="n"/>
      <c r="D24" s="19" t="n"/>
      <c r="E24" s="36" t="n"/>
      <c r="F24" s="36" t="n"/>
      <c r="G24" s="19" t="n"/>
      <c r="H24" s="37" t="n"/>
      <c r="I24" s="19" t="n"/>
      <c r="J24" s="18" t="n"/>
      <c r="K24" s="19" t="n"/>
      <c r="L24" s="36" t="n"/>
      <c r="M24" s="18" t="n"/>
      <c r="N24" s="36" t="n"/>
      <c r="O24" s="14">
        <f>IF(OR($A24="",$F24="",Assumptions!$B$2=""),"",IFERROR($F24-Assumptions!$B$2,""))</f>
        <v/>
      </c>
      <c r="P24" s="14">
        <f>IF(OR($A24="",$E24="",$F24=""),"",IFERROR($F24-$E24,""))</f>
        <v/>
      </c>
      <c r="Q24" s="23">
        <f>IF($A24="","",IF(OR(Assumptions!$B$2="",Assumptions!$B$3="",Assumptions!$B$4="",Assumptions!$B$5="",Assumptions!$B$6="",Assumptions!$B$5&lt;Assumptions!$B$4,COUNTBLANK(Assumptions!$A$9:$A$15)&gt;0),"Check assumptions",IF($J24="","Add status",IF($F24="","Add effective date",IF(AND($E24&lt;&gt;"",$F24&lt;$E24),"Date sequence check",IF(OR($J24=Assumptions!$A$13,$J24=Assumptions!$A$14,$J24=Assumptions!$A$15),"Closed",IF(AND($L24&lt;&gt;"",$L24&gt;$F24),"Follow-up after effective - review",IF($F24&lt;Assumptions!$B$2,"Past effective date - review",IF(AND($L24&lt;&gt;"",$L24&lt;=Assumptions!$B$2),"Follow-up due",IF($F24-Assumptions!$B$2&lt;=Assumptions!$B$3,"Effective soon",IF($L24="","Add follow-up date","Monitor")))))))))))</f>
        <v/>
      </c>
      <c r="R24" s="19" t="n"/>
    </row>
    <row r="25" ht="31" customHeight="1">
      <c r="A25" s="18" t="n"/>
      <c r="B25" s="18" t="n"/>
      <c r="C25" s="19" t="n"/>
      <c r="D25" s="19" t="n"/>
      <c r="E25" s="36" t="n"/>
      <c r="F25" s="36" t="n"/>
      <c r="G25" s="19" t="n"/>
      <c r="H25" s="37" t="n"/>
      <c r="I25" s="19" t="n"/>
      <c r="J25" s="18" t="n"/>
      <c r="K25" s="19" t="n"/>
      <c r="L25" s="36" t="n"/>
      <c r="M25" s="18" t="n"/>
      <c r="N25" s="36" t="n"/>
      <c r="O25" s="12">
        <f>IF(OR($A25="",$F25="",Assumptions!$B$2=""),"",IFERROR($F25-Assumptions!$B$2,""))</f>
        <v/>
      </c>
      <c r="P25" s="12">
        <f>IF(OR($A25="",$E25="",$F25=""),"",IFERROR($F25-$E25,""))</f>
        <v/>
      </c>
      <c r="Q25" s="22">
        <f>IF($A25="","",IF(OR(Assumptions!$B$2="",Assumptions!$B$3="",Assumptions!$B$4="",Assumptions!$B$5="",Assumptions!$B$6="",Assumptions!$B$5&lt;Assumptions!$B$4,COUNTBLANK(Assumptions!$A$9:$A$15)&gt;0),"Check assumptions",IF($J25="","Add status",IF($F25="","Add effective date",IF(AND($E25&lt;&gt;"",$F25&lt;$E25),"Date sequence check",IF(OR($J25=Assumptions!$A$13,$J25=Assumptions!$A$14,$J25=Assumptions!$A$15),"Closed",IF(AND($L25&lt;&gt;"",$L25&gt;$F25),"Follow-up after effective - review",IF($F25&lt;Assumptions!$B$2,"Past effective date - review",IF(AND($L25&lt;&gt;"",$L25&lt;=Assumptions!$B$2),"Follow-up due",IF($F25-Assumptions!$B$2&lt;=Assumptions!$B$3,"Effective soon",IF($L25="","Add follow-up date","Monitor")))))))))))</f>
        <v/>
      </c>
      <c r="R25" s="19" t="n"/>
    </row>
    <row r="26" ht="31" customHeight="1">
      <c r="A26" s="18" t="n"/>
      <c r="B26" s="18" t="n"/>
      <c r="C26" s="19" t="n"/>
      <c r="D26" s="19" t="n"/>
      <c r="E26" s="36" t="n"/>
      <c r="F26" s="36" t="n"/>
      <c r="G26" s="19" t="n"/>
      <c r="H26" s="37" t="n"/>
      <c r="I26" s="19" t="n"/>
      <c r="J26" s="18" t="n"/>
      <c r="K26" s="19" t="n"/>
      <c r="L26" s="36" t="n"/>
      <c r="M26" s="18" t="n"/>
      <c r="N26" s="36" t="n"/>
      <c r="O26" s="14">
        <f>IF(OR($A26="",$F26="",Assumptions!$B$2=""),"",IFERROR($F26-Assumptions!$B$2,""))</f>
        <v/>
      </c>
      <c r="P26" s="14">
        <f>IF(OR($A26="",$E26="",$F26=""),"",IFERROR($F26-$E26,""))</f>
        <v/>
      </c>
      <c r="Q26" s="23">
        <f>IF($A26="","",IF(OR(Assumptions!$B$2="",Assumptions!$B$3="",Assumptions!$B$4="",Assumptions!$B$5="",Assumptions!$B$6="",Assumptions!$B$5&lt;Assumptions!$B$4,COUNTBLANK(Assumptions!$A$9:$A$15)&gt;0),"Check assumptions",IF($J26="","Add status",IF($F26="","Add effective date",IF(AND($E26&lt;&gt;"",$F26&lt;$E26),"Date sequence check",IF(OR($J26=Assumptions!$A$13,$J26=Assumptions!$A$14,$J26=Assumptions!$A$15),"Closed",IF(AND($L26&lt;&gt;"",$L26&gt;$F26),"Follow-up after effective - review",IF($F26&lt;Assumptions!$B$2,"Past effective date - review",IF(AND($L26&lt;&gt;"",$L26&lt;=Assumptions!$B$2),"Follow-up due",IF($F26-Assumptions!$B$2&lt;=Assumptions!$B$3,"Effective soon",IF($L26="","Add follow-up date","Monitor")))))))))))</f>
        <v/>
      </c>
      <c r="R26" s="19" t="n"/>
    </row>
    <row r="27" ht="31" customHeight="1">
      <c r="A27" s="18" t="n"/>
      <c r="B27" s="18" t="n"/>
      <c r="C27" s="19" t="n"/>
      <c r="D27" s="19" t="n"/>
      <c r="E27" s="36" t="n"/>
      <c r="F27" s="36" t="n"/>
      <c r="G27" s="19" t="n"/>
      <c r="H27" s="37" t="n"/>
      <c r="I27" s="19" t="n"/>
      <c r="J27" s="18" t="n"/>
      <c r="K27" s="19" t="n"/>
      <c r="L27" s="36" t="n"/>
      <c r="M27" s="18" t="n"/>
      <c r="N27" s="36" t="n"/>
      <c r="O27" s="12">
        <f>IF(OR($A27="",$F27="",Assumptions!$B$2=""),"",IFERROR($F27-Assumptions!$B$2,""))</f>
        <v/>
      </c>
      <c r="P27" s="12">
        <f>IF(OR($A27="",$E27="",$F27=""),"",IFERROR($F27-$E27,""))</f>
        <v/>
      </c>
      <c r="Q27" s="22">
        <f>IF($A27="","",IF(OR(Assumptions!$B$2="",Assumptions!$B$3="",Assumptions!$B$4="",Assumptions!$B$5="",Assumptions!$B$6="",Assumptions!$B$5&lt;Assumptions!$B$4,COUNTBLANK(Assumptions!$A$9:$A$15)&gt;0),"Check assumptions",IF($J27="","Add status",IF($F27="","Add effective date",IF(AND($E27&lt;&gt;"",$F27&lt;$E27),"Date sequence check",IF(OR($J27=Assumptions!$A$13,$J27=Assumptions!$A$14,$J27=Assumptions!$A$15),"Closed",IF(AND($L27&lt;&gt;"",$L27&gt;$F27),"Follow-up after effective - review",IF($F27&lt;Assumptions!$B$2,"Past effective date - review",IF(AND($L27&lt;&gt;"",$L27&lt;=Assumptions!$B$2),"Follow-up due",IF($F27-Assumptions!$B$2&lt;=Assumptions!$B$3,"Effective soon",IF($L27="","Add follow-up date","Monitor")))))))))))</f>
        <v/>
      </c>
      <c r="R27" s="19" t="n"/>
    </row>
    <row r="28" ht="31" customHeight="1">
      <c r="A28" s="18" t="n"/>
      <c r="B28" s="18" t="n"/>
      <c r="C28" s="19" t="n"/>
      <c r="D28" s="19" t="n"/>
      <c r="E28" s="36" t="n"/>
      <c r="F28" s="36" t="n"/>
      <c r="G28" s="19" t="n"/>
      <c r="H28" s="37" t="n"/>
      <c r="I28" s="19" t="n"/>
      <c r="J28" s="18" t="n"/>
      <c r="K28" s="19" t="n"/>
      <c r="L28" s="36" t="n"/>
      <c r="M28" s="18" t="n"/>
      <c r="N28" s="36" t="n"/>
      <c r="O28" s="14">
        <f>IF(OR($A28="",$F28="",Assumptions!$B$2=""),"",IFERROR($F28-Assumptions!$B$2,""))</f>
        <v/>
      </c>
      <c r="P28" s="14">
        <f>IF(OR($A28="",$E28="",$F28=""),"",IFERROR($F28-$E28,""))</f>
        <v/>
      </c>
      <c r="Q28" s="23">
        <f>IF($A28="","",IF(OR(Assumptions!$B$2="",Assumptions!$B$3="",Assumptions!$B$4="",Assumptions!$B$5="",Assumptions!$B$6="",Assumptions!$B$5&lt;Assumptions!$B$4,COUNTBLANK(Assumptions!$A$9:$A$15)&gt;0),"Check assumptions",IF($J28="","Add status",IF($F28="","Add effective date",IF(AND($E28&lt;&gt;"",$F28&lt;$E28),"Date sequence check",IF(OR($J28=Assumptions!$A$13,$J28=Assumptions!$A$14,$J28=Assumptions!$A$15),"Closed",IF(AND($L28&lt;&gt;"",$L28&gt;$F28),"Follow-up after effective - review",IF($F28&lt;Assumptions!$B$2,"Past effective date - review",IF(AND($L28&lt;&gt;"",$L28&lt;=Assumptions!$B$2),"Follow-up due",IF($F28-Assumptions!$B$2&lt;=Assumptions!$B$3,"Effective soon",IF($L28="","Add follow-up date","Monitor")))))))))))</f>
        <v/>
      </c>
      <c r="R28" s="19" t="n"/>
    </row>
    <row r="29" ht="31" customHeight="1">
      <c r="A29" s="18" t="n"/>
      <c r="B29" s="18" t="n"/>
      <c r="C29" s="19" t="n"/>
      <c r="D29" s="19" t="n"/>
      <c r="E29" s="36" t="n"/>
      <c r="F29" s="36" t="n"/>
      <c r="G29" s="19" t="n"/>
      <c r="H29" s="37" t="n"/>
      <c r="I29" s="19" t="n"/>
      <c r="J29" s="18" t="n"/>
      <c r="K29" s="19" t="n"/>
      <c r="L29" s="36" t="n"/>
      <c r="M29" s="18" t="n"/>
      <c r="N29" s="36" t="n"/>
      <c r="O29" s="12">
        <f>IF(OR($A29="",$F29="",Assumptions!$B$2=""),"",IFERROR($F29-Assumptions!$B$2,""))</f>
        <v/>
      </c>
      <c r="P29" s="12">
        <f>IF(OR($A29="",$E29="",$F29=""),"",IFERROR($F29-$E29,""))</f>
        <v/>
      </c>
      <c r="Q29" s="22">
        <f>IF($A29="","",IF(OR(Assumptions!$B$2="",Assumptions!$B$3="",Assumptions!$B$4="",Assumptions!$B$5="",Assumptions!$B$6="",Assumptions!$B$5&lt;Assumptions!$B$4,COUNTBLANK(Assumptions!$A$9:$A$15)&gt;0),"Check assumptions",IF($J29="","Add status",IF($F29="","Add effective date",IF(AND($E29&lt;&gt;"",$F29&lt;$E29),"Date sequence check",IF(OR($J29=Assumptions!$A$13,$J29=Assumptions!$A$14,$J29=Assumptions!$A$15),"Closed",IF(AND($L29&lt;&gt;"",$L29&gt;$F29),"Follow-up after effective - review",IF($F29&lt;Assumptions!$B$2,"Past effective date - review",IF(AND($L29&lt;&gt;"",$L29&lt;=Assumptions!$B$2),"Follow-up due",IF($F29-Assumptions!$B$2&lt;=Assumptions!$B$3,"Effective soon",IF($L29="","Add follow-up date","Monitor")))))))))))</f>
        <v/>
      </c>
      <c r="R29" s="19" t="n"/>
    </row>
    <row r="30" ht="31" customHeight="1">
      <c r="A30" s="18" t="n"/>
      <c r="B30" s="18" t="n"/>
      <c r="C30" s="19" t="n"/>
      <c r="D30" s="19" t="n"/>
      <c r="E30" s="36" t="n"/>
      <c r="F30" s="36" t="n"/>
      <c r="G30" s="19" t="n"/>
      <c r="H30" s="37" t="n"/>
      <c r="I30" s="19" t="n"/>
      <c r="J30" s="18" t="n"/>
      <c r="K30" s="19" t="n"/>
      <c r="L30" s="36" t="n"/>
      <c r="M30" s="18" t="n"/>
      <c r="N30" s="36" t="n"/>
      <c r="O30" s="14">
        <f>IF(OR($A30="",$F30="",Assumptions!$B$2=""),"",IFERROR($F30-Assumptions!$B$2,""))</f>
        <v/>
      </c>
      <c r="P30" s="14">
        <f>IF(OR($A30="",$E30="",$F30=""),"",IFERROR($F30-$E30,""))</f>
        <v/>
      </c>
      <c r="Q30" s="23">
        <f>IF($A30="","",IF(OR(Assumptions!$B$2="",Assumptions!$B$3="",Assumptions!$B$4="",Assumptions!$B$5="",Assumptions!$B$6="",Assumptions!$B$5&lt;Assumptions!$B$4,COUNTBLANK(Assumptions!$A$9:$A$15)&gt;0),"Check assumptions",IF($J30="","Add status",IF($F30="","Add effective date",IF(AND($E30&lt;&gt;"",$F30&lt;$E30),"Date sequence check",IF(OR($J30=Assumptions!$A$13,$J30=Assumptions!$A$14,$J30=Assumptions!$A$15),"Closed",IF(AND($L30&lt;&gt;"",$L30&gt;$F30),"Follow-up after effective - review",IF($F30&lt;Assumptions!$B$2,"Past effective date - review",IF(AND($L30&lt;&gt;"",$L30&lt;=Assumptions!$B$2),"Follow-up due",IF($F30-Assumptions!$B$2&lt;=Assumptions!$B$3,"Effective soon",IF($L30="","Add follow-up date","Monitor")))))))))))</f>
        <v/>
      </c>
      <c r="R30" s="19" t="n"/>
    </row>
    <row r="31" ht="31" customHeight="1">
      <c r="A31" s="18" t="n"/>
      <c r="B31" s="18" t="n"/>
      <c r="C31" s="19" t="n"/>
      <c r="D31" s="19" t="n"/>
      <c r="E31" s="36" t="n"/>
      <c r="F31" s="36" t="n"/>
      <c r="G31" s="19" t="n"/>
      <c r="H31" s="37" t="n"/>
      <c r="I31" s="19" t="n"/>
      <c r="J31" s="18" t="n"/>
      <c r="K31" s="19" t="n"/>
      <c r="L31" s="36" t="n"/>
      <c r="M31" s="18" t="n"/>
      <c r="N31" s="36" t="n"/>
      <c r="O31" s="12">
        <f>IF(OR($A31="",$F31="",Assumptions!$B$2=""),"",IFERROR($F31-Assumptions!$B$2,""))</f>
        <v/>
      </c>
      <c r="P31" s="12">
        <f>IF(OR($A31="",$E31="",$F31=""),"",IFERROR($F31-$E31,""))</f>
        <v/>
      </c>
      <c r="Q31" s="22">
        <f>IF($A31="","",IF(OR(Assumptions!$B$2="",Assumptions!$B$3="",Assumptions!$B$4="",Assumptions!$B$5="",Assumptions!$B$6="",Assumptions!$B$5&lt;Assumptions!$B$4,COUNTBLANK(Assumptions!$A$9:$A$15)&gt;0),"Check assumptions",IF($J31="","Add status",IF($F31="","Add effective date",IF(AND($E31&lt;&gt;"",$F31&lt;$E31),"Date sequence check",IF(OR($J31=Assumptions!$A$13,$J31=Assumptions!$A$14,$J31=Assumptions!$A$15),"Closed",IF(AND($L31&lt;&gt;"",$L31&gt;$F31),"Follow-up after effective - review",IF($F31&lt;Assumptions!$B$2,"Past effective date - review",IF(AND($L31&lt;&gt;"",$L31&lt;=Assumptions!$B$2),"Follow-up due",IF($F31-Assumptions!$B$2&lt;=Assumptions!$B$3,"Effective soon",IF($L31="","Add follow-up date","Monitor")))))))))))</f>
        <v/>
      </c>
      <c r="R31" s="19" t="n"/>
    </row>
    <row r="32" ht="31" customHeight="1">
      <c r="A32" s="18" t="n"/>
      <c r="B32" s="18" t="n"/>
      <c r="C32" s="19" t="n"/>
      <c r="D32" s="19" t="n"/>
      <c r="E32" s="36" t="n"/>
      <c r="F32" s="36" t="n"/>
      <c r="G32" s="19" t="n"/>
      <c r="H32" s="37" t="n"/>
      <c r="I32" s="19" t="n"/>
      <c r="J32" s="18" t="n"/>
      <c r="K32" s="19" t="n"/>
      <c r="L32" s="36" t="n"/>
      <c r="M32" s="18" t="n"/>
      <c r="N32" s="36" t="n"/>
      <c r="O32" s="14">
        <f>IF(OR($A32="",$F32="",Assumptions!$B$2=""),"",IFERROR($F32-Assumptions!$B$2,""))</f>
        <v/>
      </c>
      <c r="P32" s="14">
        <f>IF(OR($A32="",$E32="",$F32=""),"",IFERROR($F32-$E32,""))</f>
        <v/>
      </c>
      <c r="Q32" s="23">
        <f>IF($A32="","",IF(OR(Assumptions!$B$2="",Assumptions!$B$3="",Assumptions!$B$4="",Assumptions!$B$5="",Assumptions!$B$6="",Assumptions!$B$5&lt;Assumptions!$B$4,COUNTBLANK(Assumptions!$A$9:$A$15)&gt;0),"Check assumptions",IF($J32="","Add status",IF($F32="","Add effective date",IF(AND($E32&lt;&gt;"",$F32&lt;$E32),"Date sequence check",IF(OR($J32=Assumptions!$A$13,$J32=Assumptions!$A$14,$J32=Assumptions!$A$15),"Closed",IF(AND($L32&lt;&gt;"",$L32&gt;$F32),"Follow-up after effective - review",IF($F32&lt;Assumptions!$B$2,"Past effective date - review",IF(AND($L32&lt;&gt;"",$L32&lt;=Assumptions!$B$2),"Follow-up due",IF($F32-Assumptions!$B$2&lt;=Assumptions!$B$3,"Effective soon",IF($L32="","Add follow-up date","Monitor")))))))))))</f>
        <v/>
      </c>
      <c r="R32" s="19" t="n"/>
    </row>
    <row r="33" ht="31" customHeight="1">
      <c r="A33" s="18" t="n"/>
      <c r="B33" s="18" t="n"/>
      <c r="C33" s="19" t="n"/>
      <c r="D33" s="19" t="n"/>
      <c r="E33" s="36" t="n"/>
      <c r="F33" s="36" t="n"/>
      <c r="G33" s="19" t="n"/>
      <c r="H33" s="37" t="n"/>
      <c r="I33" s="19" t="n"/>
      <c r="J33" s="18" t="n"/>
      <c r="K33" s="19" t="n"/>
      <c r="L33" s="36" t="n"/>
      <c r="M33" s="18" t="n"/>
      <c r="N33" s="36" t="n"/>
      <c r="O33" s="12">
        <f>IF(OR($A33="",$F33="",Assumptions!$B$2=""),"",IFERROR($F33-Assumptions!$B$2,""))</f>
        <v/>
      </c>
      <c r="P33" s="12">
        <f>IF(OR($A33="",$E33="",$F33=""),"",IFERROR($F33-$E33,""))</f>
        <v/>
      </c>
      <c r="Q33" s="22">
        <f>IF($A33="","",IF(OR(Assumptions!$B$2="",Assumptions!$B$3="",Assumptions!$B$4="",Assumptions!$B$5="",Assumptions!$B$6="",Assumptions!$B$5&lt;Assumptions!$B$4,COUNTBLANK(Assumptions!$A$9:$A$15)&gt;0),"Check assumptions",IF($J33="","Add status",IF($F33="","Add effective date",IF(AND($E33&lt;&gt;"",$F33&lt;$E33),"Date sequence check",IF(OR($J33=Assumptions!$A$13,$J33=Assumptions!$A$14,$J33=Assumptions!$A$15),"Closed",IF(AND($L33&lt;&gt;"",$L33&gt;$F33),"Follow-up after effective - review",IF($F33&lt;Assumptions!$B$2,"Past effective date - review",IF(AND($L33&lt;&gt;"",$L33&lt;=Assumptions!$B$2),"Follow-up due",IF($F33-Assumptions!$B$2&lt;=Assumptions!$B$3,"Effective soon",IF($L33="","Add follow-up date","Monitor")))))))))))</f>
        <v/>
      </c>
      <c r="R33" s="19" t="n"/>
    </row>
    <row r="34" ht="31" customHeight="1">
      <c r="A34" s="18" t="n"/>
      <c r="B34" s="18" t="n"/>
      <c r="C34" s="19" t="n"/>
      <c r="D34" s="19" t="n"/>
      <c r="E34" s="36" t="n"/>
      <c r="F34" s="36" t="n"/>
      <c r="G34" s="19" t="n"/>
      <c r="H34" s="37" t="n"/>
      <c r="I34" s="19" t="n"/>
      <c r="J34" s="18" t="n"/>
      <c r="K34" s="19" t="n"/>
      <c r="L34" s="36" t="n"/>
      <c r="M34" s="18" t="n"/>
      <c r="N34" s="36" t="n"/>
      <c r="O34" s="14">
        <f>IF(OR($A34="",$F34="",Assumptions!$B$2=""),"",IFERROR($F34-Assumptions!$B$2,""))</f>
        <v/>
      </c>
      <c r="P34" s="14">
        <f>IF(OR($A34="",$E34="",$F34=""),"",IFERROR($F34-$E34,""))</f>
        <v/>
      </c>
      <c r="Q34" s="23">
        <f>IF($A34="","",IF(OR(Assumptions!$B$2="",Assumptions!$B$3="",Assumptions!$B$4="",Assumptions!$B$5="",Assumptions!$B$6="",Assumptions!$B$5&lt;Assumptions!$B$4,COUNTBLANK(Assumptions!$A$9:$A$15)&gt;0),"Check assumptions",IF($J34="","Add status",IF($F34="","Add effective date",IF(AND($E34&lt;&gt;"",$F34&lt;$E34),"Date sequence check",IF(OR($J34=Assumptions!$A$13,$J34=Assumptions!$A$14,$J34=Assumptions!$A$15),"Closed",IF(AND($L34&lt;&gt;"",$L34&gt;$F34),"Follow-up after effective - review",IF($F34&lt;Assumptions!$B$2,"Past effective date - review",IF(AND($L34&lt;&gt;"",$L34&lt;=Assumptions!$B$2),"Follow-up due",IF($F34-Assumptions!$B$2&lt;=Assumptions!$B$3,"Effective soon",IF($L34="","Add follow-up date","Monitor")))))))))))</f>
        <v/>
      </c>
      <c r="R34" s="19" t="n"/>
    </row>
    <row r="35" ht="31" customHeight="1">
      <c r="A35" s="18" t="n"/>
      <c r="B35" s="18" t="n"/>
      <c r="C35" s="19" t="n"/>
      <c r="D35" s="19" t="n"/>
      <c r="E35" s="36" t="n"/>
      <c r="F35" s="36" t="n"/>
      <c r="G35" s="19" t="n"/>
      <c r="H35" s="37" t="n"/>
      <c r="I35" s="19" t="n"/>
      <c r="J35" s="18" t="n"/>
      <c r="K35" s="19" t="n"/>
      <c r="L35" s="36" t="n"/>
      <c r="M35" s="18" t="n"/>
      <c r="N35" s="36" t="n"/>
      <c r="O35" s="12">
        <f>IF(OR($A35="",$F35="",Assumptions!$B$2=""),"",IFERROR($F35-Assumptions!$B$2,""))</f>
        <v/>
      </c>
      <c r="P35" s="12">
        <f>IF(OR($A35="",$E35="",$F35=""),"",IFERROR($F35-$E35,""))</f>
        <v/>
      </c>
      <c r="Q35" s="22">
        <f>IF($A35="","",IF(OR(Assumptions!$B$2="",Assumptions!$B$3="",Assumptions!$B$4="",Assumptions!$B$5="",Assumptions!$B$6="",Assumptions!$B$5&lt;Assumptions!$B$4,COUNTBLANK(Assumptions!$A$9:$A$15)&gt;0),"Check assumptions",IF($J35="","Add status",IF($F35="","Add effective date",IF(AND($E35&lt;&gt;"",$F35&lt;$E35),"Date sequence check",IF(OR($J35=Assumptions!$A$13,$J35=Assumptions!$A$14,$J35=Assumptions!$A$15),"Closed",IF(AND($L35&lt;&gt;"",$L35&gt;$F35),"Follow-up after effective - review",IF($F35&lt;Assumptions!$B$2,"Past effective date - review",IF(AND($L35&lt;&gt;"",$L35&lt;=Assumptions!$B$2),"Follow-up due",IF($F35-Assumptions!$B$2&lt;=Assumptions!$B$3,"Effective soon",IF($L35="","Add follow-up date","Monitor")))))))))))</f>
        <v/>
      </c>
      <c r="R35" s="19" t="n"/>
    </row>
    <row r="36" ht="31" customHeight="1">
      <c r="A36" s="18" t="n"/>
      <c r="B36" s="18" t="n"/>
      <c r="C36" s="19" t="n"/>
      <c r="D36" s="19" t="n"/>
      <c r="E36" s="36" t="n"/>
      <c r="F36" s="36" t="n"/>
      <c r="G36" s="19" t="n"/>
      <c r="H36" s="37" t="n"/>
      <c r="I36" s="19" t="n"/>
      <c r="J36" s="18" t="n"/>
      <c r="K36" s="19" t="n"/>
      <c r="L36" s="36" t="n"/>
      <c r="M36" s="18" t="n"/>
      <c r="N36" s="36" t="n"/>
      <c r="O36" s="14">
        <f>IF(OR($A36="",$F36="",Assumptions!$B$2=""),"",IFERROR($F36-Assumptions!$B$2,""))</f>
        <v/>
      </c>
      <c r="P36" s="14">
        <f>IF(OR($A36="",$E36="",$F36=""),"",IFERROR($F36-$E36,""))</f>
        <v/>
      </c>
      <c r="Q36" s="23">
        <f>IF($A36="","",IF(OR(Assumptions!$B$2="",Assumptions!$B$3="",Assumptions!$B$4="",Assumptions!$B$5="",Assumptions!$B$6="",Assumptions!$B$5&lt;Assumptions!$B$4,COUNTBLANK(Assumptions!$A$9:$A$15)&gt;0),"Check assumptions",IF($J36="","Add status",IF($F36="","Add effective date",IF(AND($E36&lt;&gt;"",$F36&lt;$E36),"Date sequence check",IF(OR($J36=Assumptions!$A$13,$J36=Assumptions!$A$14,$J36=Assumptions!$A$15),"Closed",IF(AND($L36&lt;&gt;"",$L36&gt;$F36),"Follow-up after effective - review",IF($F36&lt;Assumptions!$B$2,"Past effective date - review",IF(AND($L36&lt;&gt;"",$L36&lt;=Assumptions!$B$2),"Follow-up due",IF($F36-Assumptions!$B$2&lt;=Assumptions!$B$3,"Effective soon",IF($L36="","Add follow-up date","Monitor")))))))))))</f>
        <v/>
      </c>
      <c r="R36" s="19" t="n"/>
    </row>
    <row r="37" ht="31" customHeight="1">
      <c r="A37" s="18" t="n"/>
      <c r="B37" s="18" t="n"/>
      <c r="C37" s="19" t="n"/>
      <c r="D37" s="19" t="n"/>
      <c r="E37" s="36" t="n"/>
      <c r="F37" s="36" t="n"/>
      <c r="G37" s="19" t="n"/>
      <c r="H37" s="37" t="n"/>
      <c r="I37" s="19" t="n"/>
      <c r="J37" s="18" t="n"/>
      <c r="K37" s="19" t="n"/>
      <c r="L37" s="36" t="n"/>
      <c r="M37" s="18" t="n"/>
      <c r="N37" s="36" t="n"/>
      <c r="O37" s="12">
        <f>IF(OR($A37="",$F37="",Assumptions!$B$2=""),"",IFERROR($F37-Assumptions!$B$2,""))</f>
        <v/>
      </c>
      <c r="P37" s="12">
        <f>IF(OR($A37="",$E37="",$F37=""),"",IFERROR($F37-$E37,""))</f>
        <v/>
      </c>
      <c r="Q37" s="22">
        <f>IF($A37="","",IF(OR(Assumptions!$B$2="",Assumptions!$B$3="",Assumptions!$B$4="",Assumptions!$B$5="",Assumptions!$B$6="",Assumptions!$B$5&lt;Assumptions!$B$4,COUNTBLANK(Assumptions!$A$9:$A$15)&gt;0),"Check assumptions",IF($J37="","Add status",IF($F37="","Add effective date",IF(AND($E37&lt;&gt;"",$F37&lt;$E37),"Date sequence check",IF(OR($J37=Assumptions!$A$13,$J37=Assumptions!$A$14,$J37=Assumptions!$A$15),"Closed",IF(AND($L37&lt;&gt;"",$L37&gt;$F37),"Follow-up after effective - review",IF($F37&lt;Assumptions!$B$2,"Past effective date - review",IF(AND($L37&lt;&gt;"",$L37&lt;=Assumptions!$B$2),"Follow-up due",IF($F37-Assumptions!$B$2&lt;=Assumptions!$B$3,"Effective soon",IF($L37="","Add follow-up date","Monitor")))))))))))</f>
        <v/>
      </c>
      <c r="R37" s="19" t="n"/>
    </row>
    <row r="38" ht="31" customHeight="1">
      <c r="A38" s="18" t="n"/>
      <c r="B38" s="18" t="n"/>
      <c r="C38" s="19" t="n"/>
      <c r="D38" s="19" t="n"/>
      <c r="E38" s="36" t="n"/>
      <c r="F38" s="36" t="n"/>
      <c r="G38" s="19" t="n"/>
      <c r="H38" s="37" t="n"/>
      <c r="I38" s="19" t="n"/>
      <c r="J38" s="18" t="n"/>
      <c r="K38" s="19" t="n"/>
      <c r="L38" s="36" t="n"/>
      <c r="M38" s="18" t="n"/>
      <c r="N38" s="36" t="n"/>
      <c r="O38" s="14">
        <f>IF(OR($A38="",$F38="",Assumptions!$B$2=""),"",IFERROR($F38-Assumptions!$B$2,""))</f>
        <v/>
      </c>
      <c r="P38" s="14">
        <f>IF(OR($A38="",$E38="",$F38=""),"",IFERROR($F38-$E38,""))</f>
        <v/>
      </c>
      <c r="Q38" s="23">
        <f>IF($A38="","",IF(OR(Assumptions!$B$2="",Assumptions!$B$3="",Assumptions!$B$4="",Assumptions!$B$5="",Assumptions!$B$6="",Assumptions!$B$5&lt;Assumptions!$B$4,COUNTBLANK(Assumptions!$A$9:$A$15)&gt;0),"Check assumptions",IF($J38="","Add status",IF($F38="","Add effective date",IF(AND($E38&lt;&gt;"",$F38&lt;$E38),"Date sequence check",IF(OR($J38=Assumptions!$A$13,$J38=Assumptions!$A$14,$J38=Assumptions!$A$15),"Closed",IF(AND($L38&lt;&gt;"",$L38&gt;$F38),"Follow-up after effective - review",IF($F38&lt;Assumptions!$B$2,"Past effective date - review",IF(AND($L38&lt;&gt;"",$L38&lt;=Assumptions!$B$2),"Follow-up due",IF($F38-Assumptions!$B$2&lt;=Assumptions!$B$3,"Effective soon",IF($L38="","Add follow-up date","Monitor")))))))))))</f>
        <v/>
      </c>
      <c r="R38" s="19" t="n"/>
    </row>
    <row r="39" ht="31" customHeight="1">
      <c r="A39" s="18" t="n"/>
      <c r="B39" s="18" t="n"/>
      <c r="C39" s="19" t="n"/>
      <c r="D39" s="19" t="n"/>
      <c r="E39" s="36" t="n"/>
      <c r="F39" s="36" t="n"/>
      <c r="G39" s="19" t="n"/>
      <c r="H39" s="37" t="n"/>
      <c r="I39" s="19" t="n"/>
      <c r="J39" s="18" t="n"/>
      <c r="K39" s="19" t="n"/>
      <c r="L39" s="36" t="n"/>
      <c r="M39" s="18" t="n"/>
      <c r="N39" s="36" t="n"/>
      <c r="O39" s="12">
        <f>IF(OR($A39="",$F39="",Assumptions!$B$2=""),"",IFERROR($F39-Assumptions!$B$2,""))</f>
        <v/>
      </c>
      <c r="P39" s="12">
        <f>IF(OR($A39="",$E39="",$F39=""),"",IFERROR($F39-$E39,""))</f>
        <v/>
      </c>
      <c r="Q39" s="22">
        <f>IF($A39="","",IF(OR(Assumptions!$B$2="",Assumptions!$B$3="",Assumptions!$B$4="",Assumptions!$B$5="",Assumptions!$B$6="",Assumptions!$B$5&lt;Assumptions!$B$4,COUNTBLANK(Assumptions!$A$9:$A$15)&gt;0),"Check assumptions",IF($J39="","Add status",IF($F39="","Add effective date",IF(AND($E39&lt;&gt;"",$F39&lt;$E39),"Date sequence check",IF(OR($J39=Assumptions!$A$13,$J39=Assumptions!$A$14,$J39=Assumptions!$A$15),"Closed",IF(AND($L39&lt;&gt;"",$L39&gt;$F39),"Follow-up after effective - review",IF($F39&lt;Assumptions!$B$2,"Past effective date - review",IF(AND($L39&lt;&gt;"",$L39&lt;=Assumptions!$B$2),"Follow-up due",IF($F39-Assumptions!$B$2&lt;=Assumptions!$B$3,"Effective soon",IF($L39="","Add follow-up date","Monitor")))))))))))</f>
        <v/>
      </c>
      <c r="R39" s="19" t="n"/>
    </row>
    <row r="40" ht="31" customHeight="1">
      <c r="A40" s="18" t="n"/>
      <c r="B40" s="18" t="n"/>
      <c r="C40" s="19" t="n"/>
      <c r="D40" s="19" t="n"/>
      <c r="E40" s="36" t="n"/>
      <c r="F40" s="36" t="n"/>
      <c r="G40" s="19" t="n"/>
      <c r="H40" s="37" t="n"/>
      <c r="I40" s="19" t="n"/>
      <c r="J40" s="18" t="n"/>
      <c r="K40" s="19" t="n"/>
      <c r="L40" s="36" t="n"/>
      <c r="M40" s="18" t="n"/>
      <c r="N40" s="36" t="n"/>
      <c r="O40" s="14">
        <f>IF(OR($A40="",$F40="",Assumptions!$B$2=""),"",IFERROR($F40-Assumptions!$B$2,""))</f>
        <v/>
      </c>
      <c r="P40" s="14">
        <f>IF(OR($A40="",$E40="",$F40=""),"",IFERROR($F40-$E40,""))</f>
        <v/>
      </c>
      <c r="Q40" s="23">
        <f>IF($A40="","",IF(OR(Assumptions!$B$2="",Assumptions!$B$3="",Assumptions!$B$4="",Assumptions!$B$5="",Assumptions!$B$6="",Assumptions!$B$5&lt;Assumptions!$B$4,COUNTBLANK(Assumptions!$A$9:$A$15)&gt;0),"Check assumptions",IF($J40="","Add status",IF($F40="","Add effective date",IF(AND($E40&lt;&gt;"",$F40&lt;$E40),"Date sequence check",IF(OR($J40=Assumptions!$A$13,$J40=Assumptions!$A$14,$J40=Assumptions!$A$15),"Closed",IF(AND($L40&lt;&gt;"",$L40&gt;$F40),"Follow-up after effective - review",IF($F40&lt;Assumptions!$B$2,"Past effective date - review",IF(AND($L40&lt;&gt;"",$L40&lt;=Assumptions!$B$2),"Follow-up due",IF($F40-Assumptions!$B$2&lt;=Assumptions!$B$3,"Effective soon",IF($L40="","Add follow-up date","Monitor")))))))))))</f>
        <v/>
      </c>
      <c r="R40" s="19" t="n"/>
    </row>
    <row r="41" ht="31" customHeight="1">
      <c r="A41" s="18" t="n"/>
      <c r="B41" s="18" t="n"/>
      <c r="C41" s="19" t="n"/>
      <c r="D41" s="19" t="n"/>
      <c r="E41" s="36" t="n"/>
      <c r="F41" s="36" t="n"/>
      <c r="G41" s="19" t="n"/>
      <c r="H41" s="37" t="n"/>
      <c r="I41" s="19" t="n"/>
      <c r="J41" s="18" t="n"/>
      <c r="K41" s="19" t="n"/>
      <c r="L41" s="36" t="n"/>
      <c r="M41" s="18" t="n"/>
      <c r="N41" s="36" t="n"/>
      <c r="O41" s="12">
        <f>IF(OR($A41="",$F41="",Assumptions!$B$2=""),"",IFERROR($F41-Assumptions!$B$2,""))</f>
        <v/>
      </c>
      <c r="P41" s="12">
        <f>IF(OR($A41="",$E41="",$F41=""),"",IFERROR($F41-$E41,""))</f>
        <v/>
      </c>
      <c r="Q41" s="22">
        <f>IF($A41="","",IF(OR(Assumptions!$B$2="",Assumptions!$B$3="",Assumptions!$B$4="",Assumptions!$B$5="",Assumptions!$B$6="",Assumptions!$B$5&lt;Assumptions!$B$4,COUNTBLANK(Assumptions!$A$9:$A$15)&gt;0),"Check assumptions",IF($J41="","Add status",IF($F41="","Add effective date",IF(AND($E41&lt;&gt;"",$F41&lt;$E41),"Date sequence check",IF(OR($J41=Assumptions!$A$13,$J41=Assumptions!$A$14,$J41=Assumptions!$A$15),"Closed",IF(AND($L41&lt;&gt;"",$L41&gt;$F41),"Follow-up after effective - review",IF($F41&lt;Assumptions!$B$2,"Past effective date - review",IF(AND($L41&lt;&gt;"",$L41&lt;=Assumptions!$B$2),"Follow-up due",IF($F41-Assumptions!$B$2&lt;=Assumptions!$B$3,"Effective soon",IF($L41="","Add follow-up date","Monitor")))))))))))</f>
        <v/>
      </c>
      <c r="R41" s="19" t="n"/>
    </row>
    <row r="42" ht="31" customHeight="1">
      <c r="A42" s="18" t="n"/>
      <c r="B42" s="18" t="n"/>
      <c r="C42" s="19" t="n"/>
      <c r="D42" s="19" t="n"/>
      <c r="E42" s="36" t="n"/>
      <c r="F42" s="36" t="n"/>
      <c r="G42" s="19" t="n"/>
      <c r="H42" s="37" t="n"/>
      <c r="I42" s="19" t="n"/>
      <c r="J42" s="18" t="n"/>
      <c r="K42" s="19" t="n"/>
      <c r="L42" s="36" t="n"/>
      <c r="M42" s="18" t="n"/>
      <c r="N42" s="36" t="n"/>
      <c r="O42" s="14">
        <f>IF(OR($A42="",$F42="",Assumptions!$B$2=""),"",IFERROR($F42-Assumptions!$B$2,""))</f>
        <v/>
      </c>
      <c r="P42" s="14">
        <f>IF(OR($A42="",$E42="",$F42=""),"",IFERROR($F42-$E42,""))</f>
        <v/>
      </c>
      <c r="Q42" s="23">
        <f>IF($A42="","",IF(OR(Assumptions!$B$2="",Assumptions!$B$3="",Assumptions!$B$4="",Assumptions!$B$5="",Assumptions!$B$6="",Assumptions!$B$5&lt;Assumptions!$B$4,COUNTBLANK(Assumptions!$A$9:$A$15)&gt;0),"Check assumptions",IF($J42="","Add status",IF($F42="","Add effective date",IF(AND($E42&lt;&gt;"",$F42&lt;$E42),"Date sequence check",IF(OR($J42=Assumptions!$A$13,$J42=Assumptions!$A$14,$J42=Assumptions!$A$15),"Closed",IF(AND($L42&lt;&gt;"",$L42&gt;$F42),"Follow-up after effective - review",IF($F42&lt;Assumptions!$B$2,"Past effective date - review",IF(AND($L42&lt;&gt;"",$L42&lt;=Assumptions!$B$2),"Follow-up due",IF($F42-Assumptions!$B$2&lt;=Assumptions!$B$3,"Effective soon",IF($L42="","Add follow-up date","Monitor")))))))))))</f>
        <v/>
      </c>
      <c r="R42" s="19" t="n"/>
    </row>
    <row r="43" ht="31" customHeight="1">
      <c r="A43" s="18" t="n"/>
      <c r="B43" s="18" t="n"/>
      <c r="C43" s="19" t="n"/>
      <c r="D43" s="19" t="n"/>
      <c r="E43" s="36" t="n"/>
      <c r="F43" s="36" t="n"/>
      <c r="G43" s="19" t="n"/>
      <c r="H43" s="37" t="n"/>
      <c r="I43" s="19" t="n"/>
      <c r="J43" s="18" t="n"/>
      <c r="K43" s="19" t="n"/>
      <c r="L43" s="36" t="n"/>
      <c r="M43" s="18" t="n"/>
      <c r="N43" s="36" t="n"/>
      <c r="O43" s="12">
        <f>IF(OR($A43="",$F43="",Assumptions!$B$2=""),"",IFERROR($F43-Assumptions!$B$2,""))</f>
        <v/>
      </c>
      <c r="P43" s="12">
        <f>IF(OR($A43="",$E43="",$F43=""),"",IFERROR($F43-$E43,""))</f>
        <v/>
      </c>
      <c r="Q43" s="22">
        <f>IF($A43="","",IF(OR(Assumptions!$B$2="",Assumptions!$B$3="",Assumptions!$B$4="",Assumptions!$B$5="",Assumptions!$B$6="",Assumptions!$B$5&lt;Assumptions!$B$4,COUNTBLANK(Assumptions!$A$9:$A$15)&gt;0),"Check assumptions",IF($J43="","Add status",IF($F43="","Add effective date",IF(AND($E43&lt;&gt;"",$F43&lt;$E43),"Date sequence check",IF(OR($J43=Assumptions!$A$13,$J43=Assumptions!$A$14,$J43=Assumptions!$A$15),"Closed",IF(AND($L43&lt;&gt;"",$L43&gt;$F43),"Follow-up after effective - review",IF($F43&lt;Assumptions!$B$2,"Past effective date - review",IF(AND($L43&lt;&gt;"",$L43&lt;=Assumptions!$B$2),"Follow-up due",IF($F43-Assumptions!$B$2&lt;=Assumptions!$B$3,"Effective soon",IF($L43="","Add follow-up date","Monitor")))))))))))</f>
        <v/>
      </c>
      <c r="R43" s="19" t="n"/>
    </row>
    <row r="44" ht="31" customHeight="1">
      <c r="A44" s="18" t="n"/>
      <c r="B44" s="18" t="n"/>
      <c r="C44" s="19" t="n"/>
      <c r="D44" s="19" t="n"/>
      <c r="E44" s="36" t="n"/>
      <c r="F44" s="36" t="n"/>
      <c r="G44" s="19" t="n"/>
      <c r="H44" s="37" t="n"/>
      <c r="I44" s="19" t="n"/>
      <c r="J44" s="18" t="n"/>
      <c r="K44" s="19" t="n"/>
      <c r="L44" s="36" t="n"/>
      <c r="M44" s="18" t="n"/>
      <c r="N44" s="36" t="n"/>
      <c r="O44" s="14">
        <f>IF(OR($A44="",$F44="",Assumptions!$B$2=""),"",IFERROR($F44-Assumptions!$B$2,""))</f>
        <v/>
      </c>
      <c r="P44" s="14">
        <f>IF(OR($A44="",$E44="",$F44=""),"",IFERROR($F44-$E44,""))</f>
        <v/>
      </c>
      <c r="Q44" s="23">
        <f>IF($A44="","",IF(OR(Assumptions!$B$2="",Assumptions!$B$3="",Assumptions!$B$4="",Assumptions!$B$5="",Assumptions!$B$6="",Assumptions!$B$5&lt;Assumptions!$B$4,COUNTBLANK(Assumptions!$A$9:$A$15)&gt;0),"Check assumptions",IF($J44="","Add status",IF($F44="","Add effective date",IF(AND($E44&lt;&gt;"",$F44&lt;$E44),"Date sequence check",IF(OR($J44=Assumptions!$A$13,$J44=Assumptions!$A$14,$J44=Assumptions!$A$15),"Closed",IF(AND($L44&lt;&gt;"",$L44&gt;$F44),"Follow-up after effective - review",IF($F44&lt;Assumptions!$B$2,"Past effective date - review",IF(AND($L44&lt;&gt;"",$L44&lt;=Assumptions!$B$2),"Follow-up due",IF($F44-Assumptions!$B$2&lt;=Assumptions!$B$3,"Effective soon",IF($L44="","Add follow-up date","Monitor")))))))))))</f>
        <v/>
      </c>
      <c r="R44" s="19" t="n"/>
    </row>
    <row r="45" ht="31" customHeight="1">
      <c r="A45" s="18" t="n"/>
      <c r="B45" s="18" t="n"/>
      <c r="C45" s="19" t="n"/>
      <c r="D45" s="19" t="n"/>
      <c r="E45" s="36" t="n"/>
      <c r="F45" s="36" t="n"/>
      <c r="G45" s="19" t="n"/>
      <c r="H45" s="37" t="n"/>
      <c r="I45" s="19" t="n"/>
      <c r="J45" s="18" t="n"/>
      <c r="K45" s="19" t="n"/>
      <c r="L45" s="36" t="n"/>
      <c r="M45" s="18" t="n"/>
      <c r="N45" s="36" t="n"/>
      <c r="O45" s="12">
        <f>IF(OR($A45="",$F45="",Assumptions!$B$2=""),"",IFERROR($F45-Assumptions!$B$2,""))</f>
        <v/>
      </c>
      <c r="P45" s="12">
        <f>IF(OR($A45="",$E45="",$F45=""),"",IFERROR($F45-$E45,""))</f>
        <v/>
      </c>
      <c r="Q45" s="22">
        <f>IF($A45="","",IF(OR(Assumptions!$B$2="",Assumptions!$B$3="",Assumptions!$B$4="",Assumptions!$B$5="",Assumptions!$B$6="",Assumptions!$B$5&lt;Assumptions!$B$4,COUNTBLANK(Assumptions!$A$9:$A$15)&gt;0),"Check assumptions",IF($J45="","Add status",IF($F45="","Add effective date",IF(AND($E45&lt;&gt;"",$F45&lt;$E45),"Date sequence check",IF(OR($J45=Assumptions!$A$13,$J45=Assumptions!$A$14,$J45=Assumptions!$A$15),"Closed",IF(AND($L45&lt;&gt;"",$L45&gt;$F45),"Follow-up after effective - review",IF($F45&lt;Assumptions!$B$2,"Past effective date - review",IF(AND($L45&lt;&gt;"",$L45&lt;=Assumptions!$B$2),"Follow-up due",IF($F45-Assumptions!$B$2&lt;=Assumptions!$B$3,"Effective soon",IF($L45="","Add follow-up date","Monitor")))))))))))</f>
        <v/>
      </c>
      <c r="R45" s="19" t="n"/>
    </row>
    <row r="46" ht="31" customHeight="1">
      <c r="A46" s="18" t="n"/>
      <c r="B46" s="18" t="n"/>
      <c r="C46" s="19" t="n"/>
      <c r="D46" s="19" t="n"/>
      <c r="E46" s="36" t="n"/>
      <c r="F46" s="36" t="n"/>
      <c r="G46" s="19" t="n"/>
      <c r="H46" s="37" t="n"/>
      <c r="I46" s="19" t="n"/>
      <c r="J46" s="18" t="n"/>
      <c r="K46" s="19" t="n"/>
      <c r="L46" s="36" t="n"/>
      <c r="M46" s="18" t="n"/>
      <c r="N46" s="36" t="n"/>
      <c r="O46" s="14">
        <f>IF(OR($A46="",$F46="",Assumptions!$B$2=""),"",IFERROR($F46-Assumptions!$B$2,""))</f>
        <v/>
      </c>
      <c r="P46" s="14">
        <f>IF(OR($A46="",$E46="",$F46=""),"",IFERROR($F46-$E46,""))</f>
        <v/>
      </c>
      <c r="Q46" s="23">
        <f>IF($A46="","",IF(OR(Assumptions!$B$2="",Assumptions!$B$3="",Assumptions!$B$4="",Assumptions!$B$5="",Assumptions!$B$6="",Assumptions!$B$5&lt;Assumptions!$B$4,COUNTBLANK(Assumptions!$A$9:$A$15)&gt;0),"Check assumptions",IF($J46="","Add status",IF($F46="","Add effective date",IF(AND($E46&lt;&gt;"",$F46&lt;$E46),"Date sequence check",IF(OR($J46=Assumptions!$A$13,$J46=Assumptions!$A$14,$J46=Assumptions!$A$15),"Closed",IF(AND($L46&lt;&gt;"",$L46&gt;$F46),"Follow-up after effective - review",IF($F46&lt;Assumptions!$B$2,"Past effective date - review",IF(AND($L46&lt;&gt;"",$L46&lt;=Assumptions!$B$2),"Follow-up due",IF($F46-Assumptions!$B$2&lt;=Assumptions!$B$3,"Effective soon",IF($L46="","Add follow-up date","Monitor")))))))))))</f>
        <v/>
      </c>
      <c r="R46" s="19" t="n"/>
    </row>
    <row r="47" ht="31" customHeight="1">
      <c r="A47" s="18" t="n"/>
      <c r="B47" s="18" t="n"/>
      <c r="C47" s="19" t="n"/>
      <c r="D47" s="19" t="n"/>
      <c r="E47" s="36" t="n"/>
      <c r="F47" s="36" t="n"/>
      <c r="G47" s="19" t="n"/>
      <c r="H47" s="37" t="n"/>
      <c r="I47" s="19" t="n"/>
      <c r="J47" s="18" t="n"/>
      <c r="K47" s="19" t="n"/>
      <c r="L47" s="36" t="n"/>
      <c r="M47" s="18" t="n"/>
      <c r="N47" s="36" t="n"/>
      <c r="O47" s="12">
        <f>IF(OR($A47="",$F47="",Assumptions!$B$2=""),"",IFERROR($F47-Assumptions!$B$2,""))</f>
        <v/>
      </c>
      <c r="P47" s="12">
        <f>IF(OR($A47="",$E47="",$F47=""),"",IFERROR($F47-$E47,""))</f>
        <v/>
      </c>
      <c r="Q47" s="22">
        <f>IF($A47="","",IF(OR(Assumptions!$B$2="",Assumptions!$B$3="",Assumptions!$B$4="",Assumptions!$B$5="",Assumptions!$B$6="",Assumptions!$B$5&lt;Assumptions!$B$4,COUNTBLANK(Assumptions!$A$9:$A$15)&gt;0),"Check assumptions",IF($J47="","Add status",IF($F47="","Add effective date",IF(AND($E47&lt;&gt;"",$F47&lt;$E47),"Date sequence check",IF(OR($J47=Assumptions!$A$13,$J47=Assumptions!$A$14,$J47=Assumptions!$A$15),"Closed",IF(AND($L47&lt;&gt;"",$L47&gt;$F47),"Follow-up after effective - review",IF($F47&lt;Assumptions!$B$2,"Past effective date - review",IF(AND($L47&lt;&gt;"",$L47&lt;=Assumptions!$B$2),"Follow-up due",IF($F47-Assumptions!$B$2&lt;=Assumptions!$B$3,"Effective soon",IF($L47="","Add follow-up date","Monitor")))))))))))</f>
        <v/>
      </c>
      <c r="R47" s="19" t="n"/>
    </row>
    <row r="48" ht="31" customHeight="1">
      <c r="A48" s="18" t="n"/>
      <c r="B48" s="18" t="n"/>
      <c r="C48" s="19" t="n"/>
      <c r="D48" s="19" t="n"/>
      <c r="E48" s="36" t="n"/>
      <c r="F48" s="36" t="n"/>
      <c r="G48" s="19" t="n"/>
      <c r="H48" s="37" t="n"/>
      <c r="I48" s="19" t="n"/>
      <c r="J48" s="18" t="n"/>
      <c r="K48" s="19" t="n"/>
      <c r="L48" s="36" t="n"/>
      <c r="M48" s="18" t="n"/>
      <c r="N48" s="36" t="n"/>
      <c r="O48" s="14">
        <f>IF(OR($A48="",$F48="",Assumptions!$B$2=""),"",IFERROR($F48-Assumptions!$B$2,""))</f>
        <v/>
      </c>
      <c r="P48" s="14">
        <f>IF(OR($A48="",$E48="",$F48=""),"",IFERROR($F48-$E48,""))</f>
        <v/>
      </c>
      <c r="Q48" s="23">
        <f>IF($A48="","",IF(OR(Assumptions!$B$2="",Assumptions!$B$3="",Assumptions!$B$4="",Assumptions!$B$5="",Assumptions!$B$6="",Assumptions!$B$5&lt;Assumptions!$B$4,COUNTBLANK(Assumptions!$A$9:$A$15)&gt;0),"Check assumptions",IF($J48="","Add status",IF($F48="","Add effective date",IF(AND($E48&lt;&gt;"",$F48&lt;$E48),"Date sequence check",IF(OR($J48=Assumptions!$A$13,$J48=Assumptions!$A$14,$J48=Assumptions!$A$15),"Closed",IF(AND($L48&lt;&gt;"",$L48&gt;$F48),"Follow-up after effective - review",IF($F48&lt;Assumptions!$B$2,"Past effective date - review",IF(AND($L48&lt;&gt;"",$L48&lt;=Assumptions!$B$2),"Follow-up due",IF($F48-Assumptions!$B$2&lt;=Assumptions!$B$3,"Effective soon",IF($L48="","Add follow-up date","Monitor")))))))))))</f>
        <v/>
      </c>
      <c r="R48" s="19" t="n"/>
    </row>
    <row r="49" ht="31" customHeight="1">
      <c r="A49" s="18" t="n"/>
      <c r="B49" s="18" t="n"/>
      <c r="C49" s="19" t="n"/>
      <c r="D49" s="19" t="n"/>
      <c r="E49" s="36" t="n"/>
      <c r="F49" s="36" t="n"/>
      <c r="G49" s="19" t="n"/>
      <c r="H49" s="37" t="n"/>
      <c r="I49" s="19" t="n"/>
      <c r="J49" s="18" t="n"/>
      <c r="K49" s="19" t="n"/>
      <c r="L49" s="36" t="n"/>
      <c r="M49" s="18" t="n"/>
      <c r="N49" s="36" t="n"/>
      <c r="O49" s="12">
        <f>IF(OR($A49="",$F49="",Assumptions!$B$2=""),"",IFERROR($F49-Assumptions!$B$2,""))</f>
        <v/>
      </c>
      <c r="P49" s="12">
        <f>IF(OR($A49="",$E49="",$F49=""),"",IFERROR($F49-$E49,""))</f>
        <v/>
      </c>
      <c r="Q49" s="22">
        <f>IF($A49="","",IF(OR(Assumptions!$B$2="",Assumptions!$B$3="",Assumptions!$B$4="",Assumptions!$B$5="",Assumptions!$B$6="",Assumptions!$B$5&lt;Assumptions!$B$4,COUNTBLANK(Assumptions!$A$9:$A$15)&gt;0),"Check assumptions",IF($J49="","Add status",IF($F49="","Add effective date",IF(AND($E49&lt;&gt;"",$F49&lt;$E49),"Date sequence check",IF(OR($J49=Assumptions!$A$13,$J49=Assumptions!$A$14,$J49=Assumptions!$A$15),"Closed",IF(AND($L49&lt;&gt;"",$L49&gt;$F49),"Follow-up after effective - review",IF($F49&lt;Assumptions!$B$2,"Past effective date - review",IF(AND($L49&lt;&gt;"",$L49&lt;=Assumptions!$B$2),"Follow-up due",IF($F49-Assumptions!$B$2&lt;=Assumptions!$B$3,"Effective soon",IF($L49="","Add follow-up date","Monitor")))))))))))</f>
        <v/>
      </c>
      <c r="R49" s="19" t="n"/>
    </row>
    <row r="50" ht="31" customHeight="1">
      <c r="A50" s="18" t="n"/>
      <c r="B50" s="18" t="n"/>
      <c r="C50" s="19" t="n"/>
      <c r="D50" s="19" t="n"/>
      <c r="E50" s="36" t="n"/>
      <c r="F50" s="36" t="n"/>
      <c r="G50" s="19" t="n"/>
      <c r="H50" s="37" t="n"/>
      <c r="I50" s="19" t="n"/>
      <c r="J50" s="18" t="n"/>
      <c r="K50" s="19" t="n"/>
      <c r="L50" s="36" t="n"/>
      <c r="M50" s="18" t="n"/>
      <c r="N50" s="36" t="n"/>
      <c r="O50" s="14">
        <f>IF(OR($A50="",$F50="",Assumptions!$B$2=""),"",IFERROR($F50-Assumptions!$B$2,""))</f>
        <v/>
      </c>
      <c r="P50" s="14">
        <f>IF(OR($A50="",$E50="",$F50=""),"",IFERROR($F50-$E50,""))</f>
        <v/>
      </c>
      <c r="Q50" s="23">
        <f>IF($A50="","",IF(OR(Assumptions!$B$2="",Assumptions!$B$3="",Assumptions!$B$4="",Assumptions!$B$5="",Assumptions!$B$6="",Assumptions!$B$5&lt;Assumptions!$B$4,COUNTBLANK(Assumptions!$A$9:$A$15)&gt;0),"Check assumptions",IF($J50="","Add status",IF($F50="","Add effective date",IF(AND($E50&lt;&gt;"",$F50&lt;$E50),"Date sequence check",IF(OR($J50=Assumptions!$A$13,$J50=Assumptions!$A$14,$J50=Assumptions!$A$15),"Closed",IF(AND($L50&lt;&gt;"",$L50&gt;$F50),"Follow-up after effective - review",IF($F50&lt;Assumptions!$B$2,"Past effective date - review",IF(AND($L50&lt;&gt;"",$L50&lt;=Assumptions!$B$2),"Follow-up due",IF($F50-Assumptions!$B$2&lt;=Assumptions!$B$3,"Effective soon",IF($L50="","Add follow-up date","Monitor")))))))))))</f>
        <v/>
      </c>
      <c r="R50" s="19" t="n"/>
    </row>
    <row r="51" ht="31" customHeight="1">
      <c r="A51" s="18" t="n"/>
      <c r="B51" s="18" t="n"/>
      <c r="C51" s="19" t="n"/>
      <c r="D51" s="19" t="n"/>
      <c r="E51" s="36" t="n"/>
      <c r="F51" s="36" t="n"/>
      <c r="G51" s="19" t="n"/>
      <c r="H51" s="37" t="n"/>
      <c r="I51" s="19" t="n"/>
      <c r="J51" s="18" t="n"/>
      <c r="K51" s="19" t="n"/>
      <c r="L51" s="36" t="n"/>
      <c r="M51" s="18" t="n"/>
      <c r="N51" s="36" t="n"/>
      <c r="O51" s="12">
        <f>IF(OR($A51="",$F51="",Assumptions!$B$2=""),"",IFERROR($F51-Assumptions!$B$2,""))</f>
        <v/>
      </c>
      <c r="P51" s="12">
        <f>IF(OR($A51="",$E51="",$F51=""),"",IFERROR($F51-$E51,""))</f>
        <v/>
      </c>
      <c r="Q51" s="22">
        <f>IF($A51="","",IF(OR(Assumptions!$B$2="",Assumptions!$B$3="",Assumptions!$B$4="",Assumptions!$B$5="",Assumptions!$B$6="",Assumptions!$B$5&lt;Assumptions!$B$4,COUNTBLANK(Assumptions!$A$9:$A$15)&gt;0),"Check assumptions",IF($J51="","Add status",IF($F51="","Add effective date",IF(AND($E51&lt;&gt;"",$F51&lt;$E51),"Date sequence check",IF(OR($J51=Assumptions!$A$13,$J51=Assumptions!$A$14,$J51=Assumptions!$A$15),"Closed",IF(AND($L51&lt;&gt;"",$L51&gt;$F51),"Follow-up after effective - review",IF($F51&lt;Assumptions!$B$2,"Past effective date - review",IF(AND($L51&lt;&gt;"",$L51&lt;=Assumptions!$B$2),"Follow-up due",IF($F51-Assumptions!$B$2&lt;=Assumptions!$B$3,"Effective soon",IF($L51="","Add follow-up date","Monitor")))))))))))</f>
        <v/>
      </c>
      <c r="R51" s="19" t="n"/>
    </row>
    <row r="52" ht="31" customHeight="1">
      <c r="A52" s="18" t="n"/>
      <c r="B52" s="18" t="n"/>
      <c r="C52" s="19" t="n"/>
      <c r="D52" s="19" t="n"/>
      <c r="E52" s="36" t="n"/>
      <c r="F52" s="36" t="n"/>
      <c r="G52" s="19" t="n"/>
      <c r="H52" s="37" t="n"/>
      <c r="I52" s="19" t="n"/>
      <c r="J52" s="18" t="n"/>
      <c r="K52" s="19" t="n"/>
      <c r="L52" s="36" t="n"/>
      <c r="M52" s="18" t="n"/>
      <c r="N52" s="36" t="n"/>
      <c r="O52" s="14">
        <f>IF(OR($A52="",$F52="",Assumptions!$B$2=""),"",IFERROR($F52-Assumptions!$B$2,""))</f>
        <v/>
      </c>
      <c r="P52" s="14">
        <f>IF(OR($A52="",$E52="",$F52=""),"",IFERROR($F52-$E52,""))</f>
        <v/>
      </c>
      <c r="Q52" s="23">
        <f>IF($A52="","",IF(OR(Assumptions!$B$2="",Assumptions!$B$3="",Assumptions!$B$4="",Assumptions!$B$5="",Assumptions!$B$6="",Assumptions!$B$5&lt;Assumptions!$B$4,COUNTBLANK(Assumptions!$A$9:$A$15)&gt;0),"Check assumptions",IF($J52="","Add status",IF($F52="","Add effective date",IF(AND($E52&lt;&gt;"",$F52&lt;$E52),"Date sequence check",IF(OR($J52=Assumptions!$A$13,$J52=Assumptions!$A$14,$J52=Assumptions!$A$15),"Closed",IF(AND($L52&lt;&gt;"",$L52&gt;$F52),"Follow-up after effective - review",IF($F52&lt;Assumptions!$B$2,"Past effective date - review",IF(AND($L52&lt;&gt;"",$L52&lt;=Assumptions!$B$2),"Follow-up due",IF($F52-Assumptions!$B$2&lt;=Assumptions!$B$3,"Effective soon",IF($L52="","Add follow-up date","Monitor")))))))))))</f>
        <v/>
      </c>
      <c r="R52" s="19" t="n"/>
    </row>
    <row r="53" ht="31" customHeight="1">
      <c r="A53" s="18" t="n"/>
      <c r="B53" s="18" t="n"/>
      <c r="C53" s="19" t="n"/>
      <c r="D53" s="19" t="n"/>
      <c r="E53" s="36" t="n"/>
      <c r="F53" s="36" t="n"/>
      <c r="G53" s="19" t="n"/>
      <c r="H53" s="37" t="n"/>
      <c r="I53" s="19" t="n"/>
      <c r="J53" s="18" t="n"/>
      <c r="K53" s="19" t="n"/>
      <c r="L53" s="36" t="n"/>
      <c r="M53" s="18" t="n"/>
      <c r="N53" s="36" t="n"/>
      <c r="O53" s="12">
        <f>IF(OR($A53="",$F53="",Assumptions!$B$2=""),"",IFERROR($F53-Assumptions!$B$2,""))</f>
        <v/>
      </c>
      <c r="P53" s="12">
        <f>IF(OR($A53="",$E53="",$F53=""),"",IFERROR($F53-$E53,""))</f>
        <v/>
      </c>
      <c r="Q53" s="22">
        <f>IF($A53="","",IF(OR(Assumptions!$B$2="",Assumptions!$B$3="",Assumptions!$B$4="",Assumptions!$B$5="",Assumptions!$B$6="",Assumptions!$B$5&lt;Assumptions!$B$4,COUNTBLANK(Assumptions!$A$9:$A$15)&gt;0),"Check assumptions",IF($J53="","Add status",IF($F53="","Add effective date",IF(AND($E53&lt;&gt;"",$F53&lt;$E53),"Date sequence check",IF(OR($J53=Assumptions!$A$13,$J53=Assumptions!$A$14,$J53=Assumptions!$A$15),"Closed",IF(AND($L53&lt;&gt;"",$L53&gt;$F53),"Follow-up after effective - review",IF($F53&lt;Assumptions!$B$2,"Past effective date - review",IF(AND($L53&lt;&gt;"",$L53&lt;=Assumptions!$B$2),"Follow-up due",IF($F53-Assumptions!$B$2&lt;=Assumptions!$B$3,"Effective soon",IF($L53="","Add follow-up date","Monitor")))))))))))</f>
        <v/>
      </c>
      <c r="R53" s="19" t="n"/>
    </row>
    <row r="54" ht="31" customHeight="1">
      <c r="A54" s="18" t="n"/>
      <c r="B54" s="18" t="n"/>
      <c r="C54" s="19" t="n"/>
      <c r="D54" s="19" t="n"/>
      <c r="E54" s="36" t="n"/>
      <c r="F54" s="36" t="n"/>
      <c r="G54" s="19" t="n"/>
      <c r="H54" s="37" t="n"/>
      <c r="I54" s="19" t="n"/>
      <c r="J54" s="18" t="n"/>
      <c r="K54" s="19" t="n"/>
      <c r="L54" s="36" t="n"/>
      <c r="M54" s="18" t="n"/>
      <c r="N54" s="36" t="n"/>
      <c r="O54" s="14">
        <f>IF(OR($A54="",$F54="",Assumptions!$B$2=""),"",IFERROR($F54-Assumptions!$B$2,""))</f>
        <v/>
      </c>
      <c r="P54" s="14">
        <f>IF(OR($A54="",$E54="",$F54=""),"",IFERROR($F54-$E54,""))</f>
        <v/>
      </c>
      <c r="Q54" s="23">
        <f>IF($A54="","",IF(OR(Assumptions!$B$2="",Assumptions!$B$3="",Assumptions!$B$4="",Assumptions!$B$5="",Assumptions!$B$6="",Assumptions!$B$5&lt;Assumptions!$B$4,COUNTBLANK(Assumptions!$A$9:$A$15)&gt;0),"Check assumptions",IF($J54="","Add status",IF($F54="","Add effective date",IF(AND($E54&lt;&gt;"",$F54&lt;$E54),"Date sequence check",IF(OR($J54=Assumptions!$A$13,$J54=Assumptions!$A$14,$J54=Assumptions!$A$15),"Closed",IF(AND($L54&lt;&gt;"",$L54&gt;$F54),"Follow-up after effective - review",IF($F54&lt;Assumptions!$B$2,"Past effective date - review",IF(AND($L54&lt;&gt;"",$L54&lt;=Assumptions!$B$2),"Follow-up due",IF($F54-Assumptions!$B$2&lt;=Assumptions!$B$3,"Effective soon",IF($L54="","Add follow-up date","Monitor")))))))))))</f>
        <v/>
      </c>
      <c r="R54" s="19" t="n"/>
    </row>
    <row r="55" ht="31" customHeight="1">
      <c r="A55" s="18" t="n"/>
      <c r="B55" s="18" t="n"/>
      <c r="C55" s="19" t="n"/>
      <c r="D55" s="19" t="n"/>
      <c r="E55" s="36" t="n"/>
      <c r="F55" s="36" t="n"/>
      <c r="G55" s="19" t="n"/>
      <c r="H55" s="37" t="n"/>
      <c r="I55" s="19" t="n"/>
      <c r="J55" s="18" t="n"/>
      <c r="K55" s="19" t="n"/>
      <c r="L55" s="36" t="n"/>
      <c r="M55" s="18" t="n"/>
      <c r="N55" s="36" t="n"/>
      <c r="O55" s="12">
        <f>IF(OR($A55="",$F55="",Assumptions!$B$2=""),"",IFERROR($F55-Assumptions!$B$2,""))</f>
        <v/>
      </c>
      <c r="P55" s="12">
        <f>IF(OR($A55="",$E55="",$F55=""),"",IFERROR($F55-$E55,""))</f>
        <v/>
      </c>
      <c r="Q55" s="22">
        <f>IF($A55="","",IF(OR(Assumptions!$B$2="",Assumptions!$B$3="",Assumptions!$B$4="",Assumptions!$B$5="",Assumptions!$B$6="",Assumptions!$B$5&lt;Assumptions!$B$4,COUNTBLANK(Assumptions!$A$9:$A$15)&gt;0),"Check assumptions",IF($J55="","Add status",IF($F55="","Add effective date",IF(AND($E55&lt;&gt;"",$F55&lt;$E55),"Date sequence check",IF(OR($J55=Assumptions!$A$13,$J55=Assumptions!$A$14,$J55=Assumptions!$A$15),"Closed",IF(AND($L55&lt;&gt;"",$L55&gt;$F55),"Follow-up after effective - review",IF($F55&lt;Assumptions!$B$2,"Past effective date - review",IF(AND($L55&lt;&gt;"",$L55&lt;=Assumptions!$B$2),"Follow-up due",IF($F55-Assumptions!$B$2&lt;=Assumptions!$B$3,"Effective soon",IF($L55="","Add follow-up date","Monitor")))))))))))</f>
        <v/>
      </c>
      <c r="R55" s="19" t="n"/>
    </row>
    <row r="56" ht="31" customHeight="1">
      <c r="A56" s="18" t="n"/>
      <c r="B56" s="18" t="n"/>
      <c r="C56" s="19" t="n"/>
      <c r="D56" s="19" t="n"/>
      <c r="E56" s="36" t="n"/>
      <c r="F56" s="36" t="n"/>
      <c r="G56" s="19" t="n"/>
      <c r="H56" s="37" t="n"/>
      <c r="I56" s="19" t="n"/>
      <c r="J56" s="18" t="n"/>
      <c r="K56" s="19" t="n"/>
      <c r="L56" s="36" t="n"/>
      <c r="M56" s="18" t="n"/>
      <c r="N56" s="36" t="n"/>
      <c r="O56" s="14">
        <f>IF(OR($A56="",$F56="",Assumptions!$B$2=""),"",IFERROR($F56-Assumptions!$B$2,""))</f>
        <v/>
      </c>
      <c r="P56" s="14">
        <f>IF(OR($A56="",$E56="",$F56=""),"",IFERROR($F56-$E56,""))</f>
        <v/>
      </c>
      <c r="Q56" s="23">
        <f>IF($A56="","",IF(OR(Assumptions!$B$2="",Assumptions!$B$3="",Assumptions!$B$4="",Assumptions!$B$5="",Assumptions!$B$6="",Assumptions!$B$5&lt;Assumptions!$B$4,COUNTBLANK(Assumptions!$A$9:$A$15)&gt;0),"Check assumptions",IF($J56="","Add status",IF($F56="","Add effective date",IF(AND($E56&lt;&gt;"",$F56&lt;$E56),"Date sequence check",IF(OR($J56=Assumptions!$A$13,$J56=Assumptions!$A$14,$J56=Assumptions!$A$15),"Closed",IF(AND($L56&lt;&gt;"",$L56&gt;$F56),"Follow-up after effective - review",IF($F56&lt;Assumptions!$B$2,"Past effective date - review",IF(AND($L56&lt;&gt;"",$L56&lt;=Assumptions!$B$2),"Follow-up due",IF($F56-Assumptions!$B$2&lt;=Assumptions!$B$3,"Effective soon",IF($L56="","Add follow-up date","Monitor")))))))))))</f>
        <v/>
      </c>
      <c r="R56" s="19" t="n"/>
    </row>
    <row r="57" ht="31" customHeight="1">
      <c r="A57" s="18" t="n"/>
      <c r="B57" s="18" t="n"/>
      <c r="C57" s="19" t="n"/>
      <c r="D57" s="19" t="n"/>
      <c r="E57" s="36" t="n"/>
      <c r="F57" s="36" t="n"/>
      <c r="G57" s="19" t="n"/>
      <c r="H57" s="37" t="n"/>
      <c r="I57" s="19" t="n"/>
      <c r="J57" s="18" t="n"/>
      <c r="K57" s="19" t="n"/>
      <c r="L57" s="36" t="n"/>
      <c r="M57" s="18" t="n"/>
      <c r="N57" s="36" t="n"/>
      <c r="O57" s="12">
        <f>IF(OR($A57="",$F57="",Assumptions!$B$2=""),"",IFERROR($F57-Assumptions!$B$2,""))</f>
        <v/>
      </c>
      <c r="P57" s="12">
        <f>IF(OR($A57="",$E57="",$F57=""),"",IFERROR($F57-$E57,""))</f>
        <v/>
      </c>
      <c r="Q57" s="22">
        <f>IF($A57="","",IF(OR(Assumptions!$B$2="",Assumptions!$B$3="",Assumptions!$B$4="",Assumptions!$B$5="",Assumptions!$B$6="",Assumptions!$B$5&lt;Assumptions!$B$4,COUNTBLANK(Assumptions!$A$9:$A$15)&gt;0),"Check assumptions",IF($J57="","Add status",IF($F57="","Add effective date",IF(AND($E57&lt;&gt;"",$F57&lt;$E57),"Date sequence check",IF(OR($J57=Assumptions!$A$13,$J57=Assumptions!$A$14,$J57=Assumptions!$A$15),"Closed",IF(AND($L57&lt;&gt;"",$L57&gt;$F57),"Follow-up after effective - review",IF($F57&lt;Assumptions!$B$2,"Past effective date - review",IF(AND($L57&lt;&gt;"",$L57&lt;=Assumptions!$B$2),"Follow-up due",IF($F57-Assumptions!$B$2&lt;=Assumptions!$B$3,"Effective soon",IF($L57="","Add follow-up date","Monitor")))))))))))</f>
        <v/>
      </c>
      <c r="R57" s="19" t="n"/>
    </row>
    <row r="58" ht="31" customHeight="1">
      <c r="A58" s="18" t="n"/>
      <c r="B58" s="18" t="n"/>
      <c r="C58" s="19" t="n"/>
      <c r="D58" s="19" t="n"/>
      <c r="E58" s="36" t="n"/>
      <c r="F58" s="36" t="n"/>
      <c r="G58" s="19" t="n"/>
      <c r="H58" s="37" t="n"/>
      <c r="I58" s="19" t="n"/>
      <c r="J58" s="18" t="n"/>
      <c r="K58" s="19" t="n"/>
      <c r="L58" s="36" t="n"/>
      <c r="M58" s="18" t="n"/>
      <c r="N58" s="36" t="n"/>
      <c r="O58" s="14">
        <f>IF(OR($A58="",$F58="",Assumptions!$B$2=""),"",IFERROR($F58-Assumptions!$B$2,""))</f>
        <v/>
      </c>
      <c r="P58" s="14">
        <f>IF(OR($A58="",$E58="",$F58=""),"",IFERROR($F58-$E58,""))</f>
        <v/>
      </c>
      <c r="Q58" s="23">
        <f>IF($A58="","",IF(OR(Assumptions!$B$2="",Assumptions!$B$3="",Assumptions!$B$4="",Assumptions!$B$5="",Assumptions!$B$6="",Assumptions!$B$5&lt;Assumptions!$B$4,COUNTBLANK(Assumptions!$A$9:$A$15)&gt;0),"Check assumptions",IF($J58="","Add status",IF($F58="","Add effective date",IF(AND($E58&lt;&gt;"",$F58&lt;$E58),"Date sequence check",IF(OR($J58=Assumptions!$A$13,$J58=Assumptions!$A$14,$J58=Assumptions!$A$15),"Closed",IF(AND($L58&lt;&gt;"",$L58&gt;$F58),"Follow-up after effective - review",IF($F58&lt;Assumptions!$B$2,"Past effective date - review",IF(AND($L58&lt;&gt;"",$L58&lt;=Assumptions!$B$2),"Follow-up due",IF($F58-Assumptions!$B$2&lt;=Assumptions!$B$3,"Effective soon",IF($L58="","Add follow-up date","Monitor")))))))))))</f>
        <v/>
      </c>
      <c r="R58" s="19" t="n"/>
    </row>
    <row r="59" ht="31" customHeight="1">
      <c r="A59" s="18" t="n"/>
      <c r="B59" s="18" t="n"/>
      <c r="C59" s="19" t="n"/>
      <c r="D59" s="19" t="n"/>
      <c r="E59" s="36" t="n"/>
      <c r="F59" s="36" t="n"/>
      <c r="G59" s="19" t="n"/>
      <c r="H59" s="37" t="n"/>
      <c r="I59" s="19" t="n"/>
      <c r="J59" s="18" t="n"/>
      <c r="K59" s="19" t="n"/>
      <c r="L59" s="36" t="n"/>
      <c r="M59" s="18" t="n"/>
      <c r="N59" s="36" t="n"/>
      <c r="O59" s="12">
        <f>IF(OR($A59="",$F59="",Assumptions!$B$2=""),"",IFERROR($F59-Assumptions!$B$2,""))</f>
        <v/>
      </c>
      <c r="P59" s="12">
        <f>IF(OR($A59="",$E59="",$F59=""),"",IFERROR($F59-$E59,""))</f>
        <v/>
      </c>
      <c r="Q59" s="22">
        <f>IF($A59="","",IF(OR(Assumptions!$B$2="",Assumptions!$B$3="",Assumptions!$B$4="",Assumptions!$B$5="",Assumptions!$B$6="",Assumptions!$B$5&lt;Assumptions!$B$4,COUNTBLANK(Assumptions!$A$9:$A$15)&gt;0),"Check assumptions",IF($J59="","Add status",IF($F59="","Add effective date",IF(AND($E59&lt;&gt;"",$F59&lt;$E59),"Date sequence check",IF(OR($J59=Assumptions!$A$13,$J59=Assumptions!$A$14,$J59=Assumptions!$A$15),"Closed",IF(AND($L59&lt;&gt;"",$L59&gt;$F59),"Follow-up after effective - review",IF($F59&lt;Assumptions!$B$2,"Past effective date - review",IF(AND($L59&lt;&gt;"",$L59&lt;=Assumptions!$B$2),"Follow-up due",IF($F59-Assumptions!$B$2&lt;=Assumptions!$B$3,"Effective soon",IF($L59="","Add follow-up date","Monitor")))))))))))</f>
        <v/>
      </c>
      <c r="R59" s="19" t="n"/>
    </row>
    <row r="60" ht="31" customHeight="1">
      <c r="A60" s="18" t="n"/>
      <c r="B60" s="18" t="n"/>
      <c r="C60" s="19" t="n"/>
      <c r="D60" s="19" t="n"/>
      <c r="E60" s="36" t="n"/>
      <c r="F60" s="36" t="n"/>
      <c r="G60" s="19" t="n"/>
      <c r="H60" s="37" t="n"/>
      <c r="I60" s="19" t="n"/>
      <c r="J60" s="18" t="n"/>
      <c r="K60" s="19" t="n"/>
      <c r="L60" s="36" t="n"/>
      <c r="M60" s="18" t="n"/>
      <c r="N60" s="36" t="n"/>
      <c r="O60" s="14">
        <f>IF(OR($A60="",$F60="",Assumptions!$B$2=""),"",IFERROR($F60-Assumptions!$B$2,""))</f>
        <v/>
      </c>
      <c r="P60" s="14">
        <f>IF(OR($A60="",$E60="",$F60=""),"",IFERROR($F60-$E60,""))</f>
        <v/>
      </c>
      <c r="Q60" s="23">
        <f>IF($A60="","",IF(OR(Assumptions!$B$2="",Assumptions!$B$3="",Assumptions!$B$4="",Assumptions!$B$5="",Assumptions!$B$6="",Assumptions!$B$5&lt;Assumptions!$B$4,COUNTBLANK(Assumptions!$A$9:$A$15)&gt;0),"Check assumptions",IF($J60="","Add status",IF($F60="","Add effective date",IF(AND($E60&lt;&gt;"",$F60&lt;$E60),"Date sequence check",IF(OR($J60=Assumptions!$A$13,$J60=Assumptions!$A$14,$J60=Assumptions!$A$15),"Closed",IF(AND($L60&lt;&gt;"",$L60&gt;$F60),"Follow-up after effective - review",IF($F60&lt;Assumptions!$B$2,"Past effective date - review",IF(AND($L60&lt;&gt;"",$L60&lt;=Assumptions!$B$2),"Follow-up due",IF($F60-Assumptions!$B$2&lt;=Assumptions!$B$3,"Effective soon",IF($L60="","Add follow-up date","Monitor")))))))))))</f>
        <v/>
      </c>
      <c r="R60" s="19" t="n"/>
    </row>
    <row r="61" ht="31" customHeight="1">
      <c r="A61" s="18" t="n"/>
      <c r="B61" s="18" t="n"/>
      <c r="C61" s="19" t="n"/>
      <c r="D61" s="19" t="n"/>
      <c r="E61" s="36" t="n"/>
      <c r="F61" s="36" t="n"/>
      <c r="G61" s="19" t="n"/>
      <c r="H61" s="37" t="n"/>
      <c r="I61" s="19" t="n"/>
      <c r="J61" s="18" t="n"/>
      <c r="K61" s="19" t="n"/>
      <c r="L61" s="36" t="n"/>
      <c r="M61" s="18" t="n"/>
      <c r="N61" s="36" t="n"/>
      <c r="O61" s="12">
        <f>IF(OR($A61="",$F61="",Assumptions!$B$2=""),"",IFERROR($F61-Assumptions!$B$2,""))</f>
        <v/>
      </c>
      <c r="P61" s="12">
        <f>IF(OR($A61="",$E61="",$F61=""),"",IFERROR($F61-$E61,""))</f>
        <v/>
      </c>
      <c r="Q61" s="22">
        <f>IF($A61="","",IF(OR(Assumptions!$B$2="",Assumptions!$B$3="",Assumptions!$B$4="",Assumptions!$B$5="",Assumptions!$B$6="",Assumptions!$B$5&lt;Assumptions!$B$4,COUNTBLANK(Assumptions!$A$9:$A$15)&gt;0),"Check assumptions",IF($J61="","Add status",IF($F61="","Add effective date",IF(AND($E61&lt;&gt;"",$F61&lt;$E61),"Date sequence check",IF(OR($J61=Assumptions!$A$13,$J61=Assumptions!$A$14,$J61=Assumptions!$A$15),"Closed",IF(AND($L61&lt;&gt;"",$L61&gt;$F61),"Follow-up after effective - review",IF($F61&lt;Assumptions!$B$2,"Past effective date - review",IF(AND($L61&lt;&gt;"",$L61&lt;=Assumptions!$B$2),"Follow-up due",IF($F61-Assumptions!$B$2&lt;=Assumptions!$B$3,"Effective soon",IF($L61="","Add follow-up date","Monitor")))))))))))</f>
        <v/>
      </c>
      <c r="R61" s="19" t="n"/>
    </row>
    <row r="62" ht="31" customHeight="1">
      <c r="A62" s="18" t="n"/>
      <c r="B62" s="18" t="n"/>
      <c r="C62" s="19" t="n"/>
      <c r="D62" s="19" t="n"/>
      <c r="E62" s="36" t="n"/>
      <c r="F62" s="36" t="n"/>
      <c r="G62" s="19" t="n"/>
      <c r="H62" s="37" t="n"/>
      <c r="I62" s="19" t="n"/>
      <c r="J62" s="18" t="n"/>
      <c r="K62" s="19" t="n"/>
      <c r="L62" s="36" t="n"/>
      <c r="M62" s="18" t="n"/>
      <c r="N62" s="36" t="n"/>
      <c r="O62" s="14">
        <f>IF(OR($A62="",$F62="",Assumptions!$B$2=""),"",IFERROR($F62-Assumptions!$B$2,""))</f>
        <v/>
      </c>
      <c r="P62" s="14">
        <f>IF(OR($A62="",$E62="",$F62=""),"",IFERROR($F62-$E62,""))</f>
        <v/>
      </c>
      <c r="Q62" s="23">
        <f>IF($A62="","",IF(OR(Assumptions!$B$2="",Assumptions!$B$3="",Assumptions!$B$4="",Assumptions!$B$5="",Assumptions!$B$6="",Assumptions!$B$5&lt;Assumptions!$B$4,COUNTBLANK(Assumptions!$A$9:$A$15)&gt;0),"Check assumptions",IF($J62="","Add status",IF($F62="","Add effective date",IF(AND($E62&lt;&gt;"",$F62&lt;$E62),"Date sequence check",IF(OR($J62=Assumptions!$A$13,$J62=Assumptions!$A$14,$J62=Assumptions!$A$15),"Closed",IF(AND($L62&lt;&gt;"",$L62&gt;$F62),"Follow-up after effective - review",IF($F62&lt;Assumptions!$B$2,"Past effective date - review",IF(AND($L62&lt;&gt;"",$L62&lt;=Assumptions!$B$2),"Follow-up due",IF($F62-Assumptions!$B$2&lt;=Assumptions!$B$3,"Effective soon",IF($L62="","Add follow-up date","Monitor")))))))))))</f>
        <v/>
      </c>
      <c r="R62" s="19" t="n"/>
    </row>
    <row r="63" ht="31" customHeight="1">
      <c r="A63" s="18" t="n"/>
      <c r="B63" s="18" t="n"/>
      <c r="C63" s="19" t="n"/>
      <c r="D63" s="19" t="n"/>
      <c r="E63" s="36" t="n"/>
      <c r="F63" s="36" t="n"/>
      <c r="G63" s="19" t="n"/>
      <c r="H63" s="37" t="n"/>
      <c r="I63" s="19" t="n"/>
      <c r="J63" s="18" t="n"/>
      <c r="K63" s="19" t="n"/>
      <c r="L63" s="36" t="n"/>
      <c r="M63" s="18" t="n"/>
      <c r="N63" s="36" t="n"/>
      <c r="O63" s="12">
        <f>IF(OR($A63="",$F63="",Assumptions!$B$2=""),"",IFERROR($F63-Assumptions!$B$2,""))</f>
        <v/>
      </c>
      <c r="P63" s="12">
        <f>IF(OR($A63="",$E63="",$F63=""),"",IFERROR($F63-$E63,""))</f>
        <v/>
      </c>
      <c r="Q63" s="22">
        <f>IF($A63="","",IF(OR(Assumptions!$B$2="",Assumptions!$B$3="",Assumptions!$B$4="",Assumptions!$B$5="",Assumptions!$B$6="",Assumptions!$B$5&lt;Assumptions!$B$4,COUNTBLANK(Assumptions!$A$9:$A$15)&gt;0),"Check assumptions",IF($J63="","Add status",IF($F63="","Add effective date",IF(AND($E63&lt;&gt;"",$F63&lt;$E63),"Date sequence check",IF(OR($J63=Assumptions!$A$13,$J63=Assumptions!$A$14,$J63=Assumptions!$A$15),"Closed",IF(AND($L63&lt;&gt;"",$L63&gt;$F63),"Follow-up after effective - review",IF($F63&lt;Assumptions!$B$2,"Past effective date - review",IF(AND($L63&lt;&gt;"",$L63&lt;=Assumptions!$B$2),"Follow-up due",IF($F63-Assumptions!$B$2&lt;=Assumptions!$B$3,"Effective soon",IF($L63="","Add follow-up date","Monitor")))))))))))</f>
        <v/>
      </c>
      <c r="R63" s="19" t="n"/>
    </row>
    <row r="64" ht="31" customHeight="1">
      <c r="A64" s="18" t="n"/>
      <c r="B64" s="18" t="n"/>
      <c r="C64" s="19" t="n"/>
      <c r="D64" s="19" t="n"/>
      <c r="E64" s="36" t="n"/>
      <c r="F64" s="36" t="n"/>
      <c r="G64" s="19" t="n"/>
      <c r="H64" s="37" t="n"/>
      <c r="I64" s="19" t="n"/>
      <c r="J64" s="18" t="n"/>
      <c r="K64" s="19" t="n"/>
      <c r="L64" s="36" t="n"/>
      <c r="M64" s="18" t="n"/>
      <c r="N64" s="36" t="n"/>
      <c r="O64" s="14">
        <f>IF(OR($A64="",$F64="",Assumptions!$B$2=""),"",IFERROR($F64-Assumptions!$B$2,""))</f>
        <v/>
      </c>
      <c r="P64" s="14">
        <f>IF(OR($A64="",$E64="",$F64=""),"",IFERROR($F64-$E64,""))</f>
        <v/>
      </c>
      <c r="Q64" s="23">
        <f>IF($A64="","",IF(OR(Assumptions!$B$2="",Assumptions!$B$3="",Assumptions!$B$4="",Assumptions!$B$5="",Assumptions!$B$6="",Assumptions!$B$5&lt;Assumptions!$B$4,COUNTBLANK(Assumptions!$A$9:$A$15)&gt;0),"Check assumptions",IF($J64="","Add status",IF($F64="","Add effective date",IF(AND($E64&lt;&gt;"",$F64&lt;$E64),"Date sequence check",IF(OR($J64=Assumptions!$A$13,$J64=Assumptions!$A$14,$J64=Assumptions!$A$15),"Closed",IF(AND($L64&lt;&gt;"",$L64&gt;$F64),"Follow-up after effective - review",IF($F64&lt;Assumptions!$B$2,"Past effective date - review",IF(AND($L64&lt;&gt;"",$L64&lt;=Assumptions!$B$2),"Follow-up due",IF($F64-Assumptions!$B$2&lt;=Assumptions!$B$3,"Effective soon",IF($L64="","Add follow-up date","Monitor")))))))))))</f>
        <v/>
      </c>
      <c r="R64" s="19" t="n"/>
    </row>
    <row r="65" ht="31" customHeight="1">
      <c r="A65" s="18" t="n"/>
      <c r="B65" s="18" t="n"/>
      <c r="C65" s="19" t="n"/>
      <c r="D65" s="19" t="n"/>
      <c r="E65" s="36" t="n"/>
      <c r="F65" s="36" t="n"/>
      <c r="G65" s="19" t="n"/>
      <c r="H65" s="37" t="n"/>
      <c r="I65" s="19" t="n"/>
      <c r="J65" s="18" t="n"/>
      <c r="K65" s="19" t="n"/>
      <c r="L65" s="36" t="n"/>
      <c r="M65" s="18" t="n"/>
      <c r="N65" s="36" t="n"/>
      <c r="O65" s="12">
        <f>IF(OR($A65="",$F65="",Assumptions!$B$2=""),"",IFERROR($F65-Assumptions!$B$2,""))</f>
        <v/>
      </c>
      <c r="P65" s="12">
        <f>IF(OR($A65="",$E65="",$F65=""),"",IFERROR($F65-$E65,""))</f>
        <v/>
      </c>
      <c r="Q65" s="22">
        <f>IF($A65="","",IF(OR(Assumptions!$B$2="",Assumptions!$B$3="",Assumptions!$B$4="",Assumptions!$B$5="",Assumptions!$B$6="",Assumptions!$B$5&lt;Assumptions!$B$4,COUNTBLANK(Assumptions!$A$9:$A$15)&gt;0),"Check assumptions",IF($J65="","Add status",IF($F65="","Add effective date",IF(AND($E65&lt;&gt;"",$F65&lt;$E65),"Date sequence check",IF(OR($J65=Assumptions!$A$13,$J65=Assumptions!$A$14,$J65=Assumptions!$A$15),"Closed",IF(AND($L65&lt;&gt;"",$L65&gt;$F65),"Follow-up after effective - review",IF($F65&lt;Assumptions!$B$2,"Past effective date - review",IF(AND($L65&lt;&gt;"",$L65&lt;=Assumptions!$B$2),"Follow-up due",IF($F65-Assumptions!$B$2&lt;=Assumptions!$B$3,"Effective soon",IF($L65="","Add follow-up date","Monitor")))))))))))</f>
        <v/>
      </c>
      <c r="R65" s="19" t="n"/>
    </row>
    <row r="66" ht="31" customHeight="1">
      <c r="A66" s="18" t="n"/>
      <c r="B66" s="18" t="n"/>
      <c r="C66" s="19" t="n"/>
      <c r="D66" s="19" t="n"/>
      <c r="E66" s="36" t="n"/>
      <c r="F66" s="36" t="n"/>
      <c r="G66" s="19" t="n"/>
      <c r="H66" s="37" t="n"/>
      <c r="I66" s="19" t="n"/>
      <c r="J66" s="18" t="n"/>
      <c r="K66" s="19" t="n"/>
      <c r="L66" s="36" t="n"/>
      <c r="M66" s="18" t="n"/>
      <c r="N66" s="36" t="n"/>
      <c r="O66" s="14">
        <f>IF(OR($A66="",$F66="",Assumptions!$B$2=""),"",IFERROR($F66-Assumptions!$B$2,""))</f>
        <v/>
      </c>
      <c r="P66" s="14">
        <f>IF(OR($A66="",$E66="",$F66=""),"",IFERROR($F66-$E66,""))</f>
        <v/>
      </c>
      <c r="Q66" s="23">
        <f>IF($A66="","",IF(OR(Assumptions!$B$2="",Assumptions!$B$3="",Assumptions!$B$4="",Assumptions!$B$5="",Assumptions!$B$6="",Assumptions!$B$5&lt;Assumptions!$B$4,COUNTBLANK(Assumptions!$A$9:$A$15)&gt;0),"Check assumptions",IF($J66="","Add status",IF($F66="","Add effective date",IF(AND($E66&lt;&gt;"",$F66&lt;$E66),"Date sequence check",IF(OR($J66=Assumptions!$A$13,$J66=Assumptions!$A$14,$J66=Assumptions!$A$15),"Closed",IF(AND($L66&lt;&gt;"",$L66&gt;$F66),"Follow-up after effective - review",IF($F66&lt;Assumptions!$B$2,"Past effective date - review",IF(AND($L66&lt;&gt;"",$L66&lt;=Assumptions!$B$2),"Follow-up due",IF($F66-Assumptions!$B$2&lt;=Assumptions!$B$3,"Effective soon",IF($L66="","Add follow-up date","Monitor")))))))))))</f>
        <v/>
      </c>
      <c r="R66" s="19" t="n"/>
    </row>
    <row r="67" ht="31" customHeight="1">
      <c r="A67" s="18" t="n"/>
      <c r="B67" s="18" t="n"/>
      <c r="C67" s="19" t="n"/>
      <c r="D67" s="19" t="n"/>
      <c r="E67" s="36" t="n"/>
      <c r="F67" s="36" t="n"/>
      <c r="G67" s="19" t="n"/>
      <c r="H67" s="37" t="n"/>
      <c r="I67" s="19" t="n"/>
      <c r="J67" s="18" t="n"/>
      <c r="K67" s="19" t="n"/>
      <c r="L67" s="36" t="n"/>
      <c r="M67" s="18" t="n"/>
      <c r="N67" s="36" t="n"/>
      <c r="O67" s="12">
        <f>IF(OR($A67="",$F67="",Assumptions!$B$2=""),"",IFERROR($F67-Assumptions!$B$2,""))</f>
        <v/>
      </c>
      <c r="P67" s="12">
        <f>IF(OR($A67="",$E67="",$F67=""),"",IFERROR($F67-$E67,""))</f>
        <v/>
      </c>
      <c r="Q67" s="22">
        <f>IF($A67="","",IF(OR(Assumptions!$B$2="",Assumptions!$B$3="",Assumptions!$B$4="",Assumptions!$B$5="",Assumptions!$B$6="",Assumptions!$B$5&lt;Assumptions!$B$4,COUNTBLANK(Assumptions!$A$9:$A$15)&gt;0),"Check assumptions",IF($J67="","Add status",IF($F67="","Add effective date",IF(AND($E67&lt;&gt;"",$F67&lt;$E67),"Date sequence check",IF(OR($J67=Assumptions!$A$13,$J67=Assumptions!$A$14,$J67=Assumptions!$A$15),"Closed",IF(AND($L67&lt;&gt;"",$L67&gt;$F67),"Follow-up after effective - review",IF($F67&lt;Assumptions!$B$2,"Past effective date - review",IF(AND($L67&lt;&gt;"",$L67&lt;=Assumptions!$B$2),"Follow-up due",IF($F67-Assumptions!$B$2&lt;=Assumptions!$B$3,"Effective soon",IF($L67="","Add follow-up date","Monitor")))))))))))</f>
        <v/>
      </c>
      <c r="R67" s="19" t="n"/>
    </row>
    <row r="68" ht="31" customHeight="1">
      <c r="A68" s="18" t="n"/>
      <c r="B68" s="18" t="n"/>
      <c r="C68" s="19" t="n"/>
      <c r="D68" s="19" t="n"/>
      <c r="E68" s="36" t="n"/>
      <c r="F68" s="36" t="n"/>
      <c r="G68" s="19" t="n"/>
      <c r="H68" s="37" t="n"/>
      <c r="I68" s="19" t="n"/>
      <c r="J68" s="18" t="n"/>
      <c r="K68" s="19" t="n"/>
      <c r="L68" s="36" t="n"/>
      <c r="M68" s="18" t="n"/>
      <c r="N68" s="36" t="n"/>
      <c r="O68" s="14">
        <f>IF(OR($A68="",$F68="",Assumptions!$B$2=""),"",IFERROR($F68-Assumptions!$B$2,""))</f>
        <v/>
      </c>
      <c r="P68" s="14">
        <f>IF(OR($A68="",$E68="",$F68=""),"",IFERROR($F68-$E68,""))</f>
        <v/>
      </c>
      <c r="Q68" s="23">
        <f>IF($A68="","",IF(OR(Assumptions!$B$2="",Assumptions!$B$3="",Assumptions!$B$4="",Assumptions!$B$5="",Assumptions!$B$6="",Assumptions!$B$5&lt;Assumptions!$B$4,COUNTBLANK(Assumptions!$A$9:$A$15)&gt;0),"Check assumptions",IF($J68="","Add status",IF($F68="","Add effective date",IF(AND($E68&lt;&gt;"",$F68&lt;$E68),"Date sequence check",IF(OR($J68=Assumptions!$A$13,$J68=Assumptions!$A$14,$J68=Assumptions!$A$15),"Closed",IF(AND($L68&lt;&gt;"",$L68&gt;$F68),"Follow-up after effective - review",IF($F68&lt;Assumptions!$B$2,"Past effective date - review",IF(AND($L68&lt;&gt;"",$L68&lt;=Assumptions!$B$2),"Follow-up due",IF($F68-Assumptions!$B$2&lt;=Assumptions!$B$3,"Effective soon",IF($L68="","Add follow-up date","Monitor")))))))))))</f>
        <v/>
      </c>
      <c r="R68" s="19" t="n"/>
    </row>
    <row r="69" ht="31" customHeight="1">
      <c r="A69" s="18" t="n"/>
      <c r="B69" s="18" t="n"/>
      <c r="C69" s="19" t="n"/>
      <c r="D69" s="19" t="n"/>
      <c r="E69" s="36" t="n"/>
      <c r="F69" s="36" t="n"/>
      <c r="G69" s="19" t="n"/>
      <c r="H69" s="37" t="n"/>
      <c r="I69" s="19" t="n"/>
      <c r="J69" s="18" t="n"/>
      <c r="K69" s="19" t="n"/>
      <c r="L69" s="36" t="n"/>
      <c r="M69" s="18" t="n"/>
      <c r="N69" s="36" t="n"/>
      <c r="O69" s="12">
        <f>IF(OR($A69="",$F69="",Assumptions!$B$2=""),"",IFERROR($F69-Assumptions!$B$2,""))</f>
        <v/>
      </c>
      <c r="P69" s="12">
        <f>IF(OR($A69="",$E69="",$F69=""),"",IFERROR($F69-$E69,""))</f>
        <v/>
      </c>
      <c r="Q69" s="22">
        <f>IF($A69="","",IF(OR(Assumptions!$B$2="",Assumptions!$B$3="",Assumptions!$B$4="",Assumptions!$B$5="",Assumptions!$B$6="",Assumptions!$B$5&lt;Assumptions!$B$4,COUNTBLANK(Assumptions!$A$9:$A$15)&gt;0),"Check assumptions",IF($J69="","Add status",IF($F69="","Add effective date",IF(AND($E69&lt;&gt;"",$F69&lt;$E69),"Date sequence check",IF(OR($J69=Assumptions!$A$13,$J69=Assumptions!$A$14,$J69=Assumptions!$A$15),"Closed",IF(AND($L69&lt;&gt;"",$L69&gt;$F69),"Follow-up after effective - review",IF($F69&lt;Assumptions!$B$2,"Past effective date - review",IF(AND($L69&lt;&gt;"",$L69&lt;=Assumptions!$B$2),"Follow-up due",IF($F69-Assumptions!$B$2&lt;=Assumptions!$B$3,"Effective soon",IF($L69="","Add follow-up date","Monitor")))))))))))</f>
        <v/>
      </c>
      <c r="R69" s="19" t="n"/>
    </row>
    <row r="70" ht="31" customHeight="1">
      <c r="A70" s="18" t="n"/>
      <c r="B70" s="18" t="n"/>
      <c r="C70" s="19" t="n"/>
      <c r="D70" s="19" t="n"/>
      <c r="E70" s="36" t="n"/>
      <c r="F70" s="36" t="n"/>
      <c r="G70" s="19" t="n"/>
      <c r="H70" s="37" t="n"/>
      <c r="I70" s="19" t="n"/>
      <c r="J70" s="18" t="n"/>
      <c r="K70" s="19" t="n"/>
      <c r="L70" s="36" t="n"/>
      <c r="M70" s="18" t="n"/>
      <c r="N70" s="36" t="n"/>
      <c r="O70" s="14">
        <f>IF(OR($A70="",$F70="",Assumptions!$B$2=""),"",IFERROR($F70-Assumptions!$B$2,""))</f>
        <v/>
      </c>
      <c r="P70" s="14">
        <f>IF(OR($A70="",$E70="",$F70=""),"",IFERROR($F70-$E70,""))</f>
        <v/>
      </c>
      <c r="Q70" s="23">
        <f>IF($A70="","",IF(OR(Assumptions!$B$2="",Assumptions!$B$3="",Assumptions!$B$4="",Assumptions!$B$5="",Assumptions!$B$6="",Assumptions!$B$5&lt;Assumptions!$B$4,COUNTBLANK(Assumptions!$A$9:$A$15)&gt;0),"Check assumptions",IF($J70="","Add status",IF($F70="","Add effective date",IF(AND($E70&lt;&gt;"",$F70&lt;$E70),"Date sequence check",IF(OR($J70=Assumptions!$A$13,$J70=Assumptions!$A$14,$J70=Assumptions!$A$15),"Closed",IF(AND($L70&lt;&gt;"",$L70&gt;$F70),"Follow-up after effective - review",IF($F70&lt;Assumptions!$B$2,"Past effective date - review",IF(AND($L70&lt;&gt;"",$L70&lt;=Assumptions!$B$2),"Follow-up due",IF($F70-Assumptions!$B$2&lt;=Assumptions!$B$3,"Effective soon",IF($L70="","Add follow-up date","Monitor")))))))))))</f>
        <v/>
      </c>
      <c r="R70" s="19" t="n"/>
    </row>
    <row r="71" ht="31" customHeight="1">
      <c r="A71" s="18" t="n"/>
      <c r="B71" s="18" t="n"/>
      <c r="C71" s="19" t="n"/>
      <c r="D71" s="19" t="n"/>
      <c r="E71" s="36" t="n"/>
      <c r="F71" s="36" t="n"/>
      <c r="G71" s="19" t="n"/>
      <c r="H71" s="37" t="n"/>
      <c r="I71" s="19" t="n"/>
      <c r="J71" s="18" t="n"/>
      <c r="K71" s="19" t="n"/>
      <c r="L71" s="36" t="n"/>
      <c r="M71" s="18" t="n"/>
      <c r="N71" s="36" t="n"/>
      <c r="O71" s="12">
        <f>IF(OR($A71="",$F71="",Assumptions!$B$2=""),"",IFERROR($F71-Assumptions!$B$2,""))</f>
        <v/>
      </c>
      <c r="P71" s="12">
        <f>IF(OR($A71="",$E71="",$F71=""),"",IFERROR($F71-$E71,""))</f>
        <v/>
      </c>
      <c r="Q71" s="22">
        <f>IF($A71="","",IF(OR(Assumptions!$B$2="",Assumptions!$B$3="",Assumptions!$B$4="",Assumptions!$B$5="",Assumptions!$B$6="",Assumptions!$B$5&lt;Assumptions!$B$4,COUNTBLANK(Assumptions!$A$9:$A$15)&gt;0),"Check assumptions",IF($J71="","Add status",IF($F71="","Add effective date",IF(AND($E71&lt;&gt;"",$F71&lt;$E71),"Date sequence check",IF(OR($J71=Assumptions!$A$13,$J71=Assumptions!$A$14,$J71=Assumptions!$A$15),"Closed",IF(AND($L71&lt;&gt;"",$L71&gt;$F71),"Follow-up after effective - review",IF($F71&lt;Assumptions!$B$2,"Past effective date - review",IF(AND($L71&lt;&gt;"",$L71&lt;=Assumptions!$B$2),"Follow-up due",IF($F71-Assumptions!$B$2&lt;=Assumptions!$B$3,"Effective soon",IF($L71="","Add follow-up date","Monitor")))))))))))</f>
        <v/>
      </c>
      <c r="R71" s="19" t="n"/>
    </row>
    <row r="72" ht="31" customHeight="1">
      <c r="A72" s="18" t="n"/>
      <c r="B72" s="18" t="n"/>
      <c r="C72" s="19" t="n"/>
      <c r="D72" s="19" t="n"/>
      <c r="E72" s="36" t="n"/>
      <c r="F72" s="36" t="n"/>
      <c r="G72" s="19" t="n"/>
      <c r="H72" s="37" t="n"/>
      <c r="I72" s="19" t="n"/>
      <c r="J72" s="18" t="n"/>
      <c r="K72" s="19" t="n"/>
      <c r="L72" s="36" t="n"/>
      <c r="M72" s="18" t="n"/>
      <c r="N72" s="36" t="n"/>
      <c r="O72" s="14">
        <f>IF(OR($A72="",$F72="",Assumptions!$B$2=""),"",IFERROR($F72-Assumptions!$B$2,""))</f>
        <v/>
      </c>
      <c r="P72" s="14">
        <f>IF(OR($A72="",$E72="",$F72=""),"",IFERROR($F72-$E72,""))</f>
        <v/>
      </c>
      <c r="Q72" s="23">
        <f>IF($A72="","",IF(OR(Assumptions!$B$2="",Assumptions!$B$3="",Assumptions!$B$4="",Assumptions!$B$5="",Assumptions!$B$6="",Assumptions!$B$5&lt;Assumptions!$B$4,COUNTBLANK(Assumptions!$A$9:$A$15)&gt;0),"Check assumptions",IF($J72="","Add status",IF($F72="","Add effective date",IF(AND($E72&lt;&gt;"",$F72&lt;$E72),"Date sequence check",IF(OR($J72=Assumptions!$A$13,$J72=Assumptions!$A$14,$J72=Assumptions!$A$15),"Closed",IF(AND($L72&lt;&gt;"",$L72&gt;$F72),"Follow-up after effective - review",IF($F72&lt;Assumptions!$B$2,"Past effective date - review",IF(AND($L72&lt;&gt;"",$L72&lt;=Assumptions!$B$2),"Follow-up due",IF($F72-Assumptions!$B$2&lt;=Assumptions!$B$3,"Effective soon",IF($L72="","Add follow-up date","Monitor")))))))))))</f>
        <v/>
      </c>
      <c r="R72" s="19" t="n"/>
    </row>
    <row r="73" ht="31" customHeight="1">
      <c r="A73" s="18" t="n"/>
      <c r="B73" s="18" t="n"/>
      <c r="C73" s="19" t="n"/>
      <c r="D73" s="19" t="n"/>
      <c r="E73" s="36" t="n"/>
      <c r="F73" s="36" t="n"/>
      <c r="G73" s="19" t="n"/>
      <c r="H73" s="37" t="n"/>
      <c r="I73" s="19" t="n"/>
      <c r="J73" s="18" t="n"/>
      <c r="K73" s="19" t="n"/>
      <c r="L73" s="36" t="n"/>
      <c r="M73" s="18" t="n"/>
      <c r="N73" s="36" t="n"/>
      <c r="O73" s="12">
        <f>IF(OR($A73="",$F73="",Assumptions!$B$2=""),"",IFERROR($F73-Assumptions!$B$2,""))</f>
        <v/>
      </c>
      <c r="P73" s="12">
        <f>IF(OR($A73="",$E73="",$F73=""),"",IFERROR($F73-$E73,""))</f>
        <v/>
      </c>
      <c r="Q73" s="22">
        <f>IF($A73="","",IF(OR(Assumptions!$B$2="",Assumptions!$B$3="",Assumptions!$B$4="",Assumptions!$B$5="",Assumptions!$B$6="",Assumptions!$B$5&lt;Assumptions!$B$4,COUNTBLANK(Assumptions!$A$9:$A$15)&gt;0),"Check assumptions",IF($J73="","Add status",IF($F73="","Add effective date",IF(AND($E73&lt;&gt;"",$F73&lt;$E73),"Date sequence check",IF(OR($J73=Assumptions!$A$13,$J73=Assumptions!$A$14,$J73=Assumptions!$A$15),"Closed",IF(AND($L73&lt;&gt;"",$L73&gt;$F73),"Follow-up after effective - review",IF($F73&lt;Assumptions!$B$2,"Past effective date - review",IF(AND($L73&lt;&gt;"",$L73&lt;=Assumptions!$B$2),"Follow-up due",IF($F73-Assumptions!$B$2&lt;=Assumptions!$B$3,"Effective soon",IF($L73="","Add follow-up date","Monitor")))))))))))</f>
        <v/>
      </c>
      <c r="R73" s="19" t="n"/>
    </row>
    <row r="74" ht="31" customHeight="1">
      <c r="A74" s="18" t="n"/>
      <c r="B74" s="18" t="n"/>
      <c r="C74" s="19" t="n"/>
      <c r="D74" s="19" t="n"/>
      <c r="E74" s="36" t="n"/>
      <c r="F74" s="36" t="n"/>
      <c r="G74" s="19" t="n"/>
      <c r="H74" s="37" t="n"/>
      <c r="I74" s="19" t="n"/>
      <c r="J74" s="18" t="n"/>
      <c r="K74" s="19" t="n"/>
      <c r="L74" s="36" t="n"/>
      <c r="M74" s="18" t="n"/>
      <c r="N74" s="36" t="n"/>
      <c r="O74" s="14">
        <f>IF(OR($A74="",$F74="",Assumptions!$B$2=""),"",IFERROR($F74-Assumptions!$B$2,""))</f>
        <v/>
      </c>
      <c r="P74" s="14">
        <f>IF(OR($A74="",$E74="",$F74=""),"",IFERROR($F74-$E74,""))</f>
        <v/>
      </c>
      <c r="Q74" s="23">
        <f>IF($A74="","",IF(OR(Assumptions!$B$2="",Assumptions!$B$3="",Assumptions!$B$4="",Assumptions!$B$5="",Assumptions!$B$6="",Assumptions!$B$5&lt;Assumptions!$B$4,COUNTBLANK(Assumptions!$A$9:$A$15)&gt;0),"Check assumptions",IF($J74="","Add status",IF($F74="","Add effective date",IF(AND($E74&lt;&gt;"",$F74&lt;$E74),"Date sequence check",IF(OR($J74=Assumptions!$A$13,$J74=Assumptions!$A$14,$J74=Assumptions!$A$15),"Closed",IF(AND($L74&lt;&gt;"",$L74&gt;$F74),"Follow-up after effective - review",IF($F74&lt;Assumptions!$B$2,"Past effective date - review",IF(AND($L74&lt;&gt;"",$L74&lt;=Assumptions!$B$2),"Follow-up due",IF($F74-Assumptions!$B$2&lt;=Assumptions!$B$3,"Effective soon",IF($L74="","Add follow-up date","Monitor")))))))))))</f>
        <v/>
      </c>
      <c r="R74" s="19" t="n"/>
    </row>
    <row r="75" ht="31" customHeight="1">
      <c r="A75" s="18" t="n"/>
      <c r="B75" s="18" t="n"/>
      <c r="C75" s="19" t="n"/>
      <c r="D75" s="19" t="n"/>
      <c r="E75" s="36" t="n"/>
      <c r="F75" s="36" t="n"/>
      <c r="G75" s="19" t="n"/>
      <c r="H75" s="37" t="n"/>
      <c r="I75" s="19" t="n"/>
      <c r="J75" s="18" t="n"/>
      <c r="K75" s="19" t="n"/>
      <c r="L75" s="36" t="n"/>
      <c r="M75" s="18" t="n"/>
      <c r="N75" s="36" t="n"/>
      <c r="O75" s="12">
        <f>IF(OR($A75="",$F75="",Assumptions!$B$2=""),"",IFERROR($F75-Assumptions!$B$2,""))</f>
        <v/>
      </c>
      <c r="P75" s="12">
        <f>IF(OR($A75="",$E75="",$F75=""),"",IFERROR($F75-$E75,""))</f>
        <v/>
      </c>
      <c r="Q75" s="22">
        <f>IF($A75="","",IF(OR(Assumptions!$B$2="",Assumptions!$B$3="",Assumptions!$B$4="",Assumptions!$B$5="",Assumptions!$B$6="",Assumptions!$B$5&lt;Assumptions!$B$4,COUNTBLANK(Assumptions!$A$9:$A$15)&gt;0),"Check assumptions",IF($J75="","Add status",IF($F75="","Add effective date",IF(AND($E75&lt;&gt;"",$F75&lt;$E75),"Date sequence check",IF(OR($J75=Assumptions!$A$13,$J75=Assumptions!$A$14,$J75=Assumptions!$A$15),"Closed",IF(AND($L75&lt;&gt;"",$L75&gt;$F75),"Follow-up after effective - review",IF($F75&lt;Assumptions!$B$2,"Past effective date - review",IF(AND($L75&lt;&gt;"",$L75&lt;=Assumptions!$B$2),"Follow-up due",IF($F75-Assumptions!$B$2&lt;=Assumptions!$B$3,"Effective soon",IF($L75="","Add follow-up date","Monitor")))))))))))</f>
        <v/>
      </c>
      <c r="R75" s="19" t="n"/>
    </row>
    <row r="76" ht="31" customHeight="1">
      <c r="A76" s="18" t="n"/>
      <c r="B76" s="18" t="n"/>
      <c r="C76" s="19" t="n"/>
      <c r="D76" s="19" t="n"/>
      <c r="E76" s="36" t="n"/>
      <c r="F76" s="36" t="n"/>
      <c r="G76" s="19" t="n"/>
      <c r="H76" s="37" t="n"/>
      <c r="I76" s="19" t="n"/>
      <c r="J76" s="18" t="n"/>
      <c r="K76" s="19" t="n"/>
      <c r="L76" s="36" t="n"/>
      <c r="M76" s="18" t="n"/>
      <c r="N76" s="36" t="n"/>
      <c r="O76" s="14">
        <f>IF(OR($A76="",$F76="",Assumptions!$B$2=""),"",IFERROR($F76-Assumptions!$B$2,""))</f>
        <v/>
      </c>
      <c r="P76" s="14">
        <f>IF(OR($A76="",$E76="",$F76=""),"",IFERROR($F76-$E76,""))</f>
        <v/>
      </c>
      <c r="Q76" s="23">
        <f>IF($A76="","",IF(OR(Assumptions!$B$2="",Assumptions!$B$3="",Assumptions!$B$4="",Assumptions!$B$5="",Assumptions!$B$6="",Assumptions!$B$5&lt;Assumptions!$B$4,COUNTBLANK(Assumptions!$A$9:$A$15)&gt;0),"Check assumptions",IF($J76="","Add status",IF($F76="","Add effective date",IF(AND($E76&lt;&gt;"",$F76&lt;$E76),"Date sequence check",IF(OR($J76=Assumptions!$A$13,$J76=Assumptions!$A$14,$J76=Assumptions!$A$15),"Closed",IF(AND($L76&lt;&gt;"",$L76&gt;$F76),"Follow-up after effective - review",IF($F76&lt;Assumptions!$B$2,"Past effective date - review",IF(AND($L76&lt;&gt;"",$L76&lt;=Assumptions!$B$2),"Follow-up due",IF($F76-Assumptions!$B$2&lt;=Assumptions!$B$3,"Effective soon",IF($L76="","Add follow-up date","Monitor")))))))))))</f>
        <v/>
      </c>
      <c r="R76" s="19" t="n"/>
    </row>
    <row r="77" ht="31" customHeight="1">
      <c r="A77" s="18" t="n"/>
      <c r="B77" s="18" t="n"/>
      <c r="C77" s="19" t="n"/>
      <c r="D77" s="19" t="n"/>
      <c r="E77" s="36" t="n"/>
      <c r="F77" s="36" t="n"/>
      <c r="G77" s="19" t="n"/>
      <c r="H77" s="37" t="n"/>
      <c r="I77" s="19" t="n"/>
      <c r="J77" s="18" t="n"/>
      <c r="K77" s="19" t="n"/>
      <c r="L77" s="36" t="n"/>
      <c r="M77" s="18" t="n"/>
      <c r="N77" s="36" t="n"/>
      <c r="O77" s="12">
        <f>IF(OR($A77="",$F77="",Assumptions!$B$2=""),"",IFERROR($F77-Assumptions!$B$2,""))</f>
        <v/>
      </c>
      <c r="P77" s="12">
        <f>IF(OR($A77="",$E77="",$F77=""),"",IFERROR($F77-$E77,""))</f>
        <v/>
      </c>
      <c r="Q77" s="22">
        <f>IF($A77="","",IF(OR(Assumptions!$B$2="",Assumptions!$B$3="",Assumptions!$B$4="",Assumptions!$B$5="",Assumptions!$B$6="",Assumptions!$B$5&lt;Assumptions!$B$4,COUNTBLANK(Assumptions!$A$9:$A$15)&gt;0),"Check assumptions",IF($J77="","Add status",IF($F77="","Add effective date",IF(AND($E77&lt;&gt;"",$F77&lt;$E77),"Date sequence check",IF(OR($J77=Assumptions!$A$13,$J77=Assumptions!$A$14,$J77=Assumptions!$A$15),"Closed",IF(AND($L77&lt;&gt;"",$L77&gt;$F77),"Follow-up after effective - review",IF($F77&lt;Assumptions!$B$2,"Past effective date - review",IF(AND($L77&lt;&gt;"",$L77&lt;=Assumptions!$B$2),"Follow-up due",IF($F77-Assumptions!$B$2&lt;=Assumptions!$B$3,"Effective soon",IF($L77="","Add follow-up date","Monitor")))))))))))</f>
        <v/>
      </c>
      <c r="R77" s="19" t="n"/>
    </row>
    <row r="78" ht="31" customHeight="1">
      <c r="A78" s="18" t="n"/>
      <c r="B78" s="18" t="n"/>
      <c r="C78" s="19" t="n"/>
      <c r="D78" s="19" t="n"/>
      <c r="E78" s="36" t="n"/>
      <c r="F78" s="36" t="n"/>
      <c r="G78" s="19" t="n"/>
      <c r="H78" s="37" t="n"/>
      <c r="I78" s="19" t="n"/>
      <c r="J78" s="18" t="n"/>
      <c r="K78" s="19" t="n"/>
      <c r="L78" s="36" t="n"/>
      <c r="M78" s="18" t="n"/>
      <c r="N78" s="36" t="n"/>
      <c r="O78" s="14">
        <f>IF(OR($A78="",$F78="",Assumptions!$B$2=""),"",IFERROR($F78-Assumptions!$B$2,""))</f>
        <v/>
      </c>
      <c r="P78" s="14">
        <f>IF(OR($A78="",$E78="",$F78=""),"",IFERROR($F78-$E78,""))</f>
        <v/>
      </c>
      <c r="Q78" s="23">
        <f>IF($A78="","",IF(OR(Assumptions!$B$2="",Assumptions!$B$3="",Assumptions!$B$4="",Assumptions!$B$5="",Assumptions!$B$6="",Assumptions!$B$5&lt;Assumptions!$B$4,COUNTBLANK(Assumptions!$A$9:$A$15)&gt;0),"Check assumptions",IF($J78="","Add status",IF($F78="","Add effective date",IF(AND($E78&lt;&gt;"",$F78&lt;$E78),"Date sequence check",IF(OR($J78=Assumptions!$A$13,$J78=Assumptions!$A$14,$J78=Assumptions!$A$15),"Closed",IF(AND($L78&lt;&gt;"",$L78&gt;$F78),"Follow-up after effective - review",IF($F78&lt;Assumptions!$B$2,"Past effective date - review",IF(AND($L78&lt;&gt;"",$L78&lt;=Assumptions!$B$2),"Follow-up due",IF($F78-Assumptions!$B$2&lt;=Assumptions!$B$3,"Effective soon",IF($L78="","Add follow-up date","Monitor")))))))))))</f>
        <v/>
      </c>
      <c r="R78" s="19" t="n"/>
    </row>
    <row r="79" ht="31" customHeight="1">
      <c r="A79" s="18" t="n"/>
      <c r="B79" s="18" t="n"/>
      <c r="C79" s="19" t="n"/>
      <c r="D79" s="19" t="n"/>
      <c r="E79" s="36" t="n"/>
      <c r="F79" s="36" t="n"/>
      <c r="G79" s="19" t="n"/>
      <c r="H79" s="37" t="n"/>
      <c r="I79" s="19" t="n"/>
      <c r="J79" s="18" t="n"/>
      <c r="K79" s="19" t="n"/>
      <c r="L79" s="36" t="n"/>
      <c r="M79" s="18" t="n"/>
      <c r="N79" s="36" t="n"/>
      <c r="O79" s="12">
        <f>IF(OR($A79="",$F79="",Assumptions!$B$2=""),"",IFERROR($F79-Assumptions!$B$2,""))</f>
        <v/>
      </c>
      <c r="P79" s="12">
        <f>IF(OR($A79="",$E79="",$F79=""),"",IFERROR($F79-$E79,""))</f>
        <v/>
      </c>
      <c r="Q79" s="22">
        <f>IF($A79="","",IF(OR(Assumptions!$B$2="",Assumptions!$B$3="",Assumptions!$B$4="",Assumptions!$B$5="",Assumptions!$B$6="",Assumptions!$B$5&lt;Assumptions!$B$4,COUNTBLANK(Assumptions!$A$9:$A$15)&gt;0),"Check assumptions",IF($J79="","Add status",IF($F79="","Add effective date",IF(AND($E79&lt;&gt;"",$F79&lt;$E79),"Date sequence check",IF(OR($J79=Assumptions!$A$13,$J79=Assumptions!$A$14,$J79=Assumptions!$A$15),"Closed",IF(AND($L79&lt;&gt;"",$L79&gt;$F79),"Follow-up after effective - review",IF($F79&lt;Assumptions!$B$2,"Past effective date - review",IF(AND($L79&lt;&gt;"",$L79&lt;=Assumptions!$B$2),"Follow-up due",IF($F79-Assumptions!$B$2&lt;=Assumptions!$B$3,"Effective soon",IF($L79="","Add follow-up date","Monitor")))))))))))</f>
        <v/>
      </c>
      <c r="R79" s="19" t="n"/>
    </row>
    <row r="80" ht="31" customHeight="1">
      <c r="A80" s="18" t="n"/>
      <c r="B80" s="18" t="n"/>
      <c r="C80" s="19" t="n"/>
      <c r="D80" s="19" t="n"/>
      <c r="E80" s="36" t="n"/>
      <c r="F80" s="36" t="n"/>
      <c r="G80" s="19" t="n"/>
      <c r="H80" s="37" t="n"/>
      <c r="I80" s="19" t="n"/>
      <c r="J80" s="18" t="n"/>
      <c r="K80" s="19" t="n"/>
      <c r="L80" s="36" t="n"/>
      <c r="M80" s="18" t="n"/>
      <c r="N80" s="36" t="n"/>
      <c r="O80" s="14">
        <f>IF(OR($A80="",$F80="",Assumptions!$B$2=""),"",IFERROR($F80-Assumptions!$B$2,""))</f>
        <v/>
      </c>
      <c r="P80" s="14">
        <f>IF(OR($A80="",$E80="",$F80=""),"",IFERROR($F80-$E80,""))</f>
        <v/>
      </c>
      <c r="Q80" s="23">
        <f>IF($A80="","",IF(OR(Assumptions!$B$2="",Assumptions!$B$3="",Assumptions!$B$4="",Assumptions!$B$5="",Assumptions!$B$6="",Assumptions!$B$5&lt;Assumptions!$B$4,COUNTBLANK(Assumptions!$A$9:$A$15)&gt;0),"Check assumptions",IF($J80="","Add status",IF($F80="","Add effective date",IF(AND($E80&lt;&gt;"",$F80&lt;$E80),"Date sequence check",IF(OR($J80=Assumptions!$A$13,$J80=Assumptions!$A$14,$J80=Assumptions!$A$15),"Closed",IF(AND($L80&lt;&gt;"",$L80&gt;$F80),"Follow-up after effective - review",IF($F80&lt;Assumptions!$B$2,"Past effective date - review",IF(AND($L80&lt;&gt;"",$L80&lt;=Assumptions!$B$2),"Follow-up due",IF($F80-Assumptions!$B$2&lt;=Assumptions!$B$3,"Effective soon",IF($L80="","Add follow-up date","Monitor")))))))))))</f>
        <v/>
      </c>
      <c r="R80" s="19" t="n"/>
    </row>
    <row r="81" ht="31" customHeight="1">
      <c r="A81" s="18" t="n"/>
      <c r="B81" s="18" t="n"/>
      <c r="C81" s="19" t="n"/>
      <c r="D81" s="19" t="n"/>
      <c r="E81" s="36" t="n"/>
      <c r="F81" s="36" t="n"/>
      <c r="G81" s="19" t="n"/>
      <c r="H81" s="37" t="n"/>
      <c r="I81" s="19" t="n"/>
      <c r="J81" s="18" t="n"/>
      <c r="K81" s="19" t="n"/>
      <c r="L81" s="36" t="n"/>
      <c r="M81" s="18" t="n"/>
      <c r="N81" s="36" t="n"/>
      <c r="O81" s="12">
        <f>IF(OR($A81="",$F81="",Assumptions!$B$2=""),"",IFERROR($F81-Assumptions!$B$2,""))</f>
        <v/>
      </c>
      <c r="P81" s="12">
        <f>IF(OR($A81="",$E81="",$F81=""),"",IFERROR($F81-$E81,""))</f>
        <v/>
      </c>
      <c r="Q81" s="22">
        <f>IF($A81="","",IF(OR(Assumptions!$B$2="",Assumptions!$B$3="",Assumptions!$B$4="",Assumptions!$B$5="",Assumptions!$B$6="",Assumptions!$B$5&lt;Assumptions!$B$4,COUNTBLANK(Assumptions!$A$9:$A$15)&gt;0),"Check assumptions",IF($J81="","Add status",IF($F81="","Add effective date",IF(AND($E81&lt;&gt;"",$F81&lt;$E81),"Date sequence check",IF(OR($J81=Assumptions!$A$13,$J81=Assumptions!$A$14,$J81=Assumptions!$A$15),"Closed",IF(AND($L81&lt;&gt;"",$L81&gt;$F81),"Follow-up after effective - review",IF($F81&lt;Assumptions!$B$2,"Past effective date - review",IF(AND($L81&lt;&gt;"",$L81&lt;=Assumptions!$B$2),"Follow-up due",IF($F81-Assumptions!$B$2&lt;=Assumptions!$B$3,"Effective soon",IF($L81="","Add follow-up date","Monitor")))))))))))</f>
        <v/>
      </c>
      <c r="R81" s="19" t="n"/>
    </row>
    <row r="82" ht="31" customHeight="1">
      <c r="A82" s="18" t="n"/>
      <c r="B82" s="18" t="n"/>
      <c r="C82" s="19" t="n"/>
      <c r="D82" s="19" t="n"/>
      <c r="E82" s="36" t="n"/>
      <c r="F82" s="36" t="n"/>
      <c r="G82" s="19" t="n"/>
      <c r="H82" s="37" t="n"/>
      <c r="I82" s="19" t="n"/>
      <c r="J82" s="18" t="n"/>
      <c r="K82" s="19" t="n"/>
      <c r="L82" s="36" t="n"/>
      <c r="M82" s="18" t="n"/>
      <c r="N82" s="36" t="n"/>
      <c r="O82" s="14">
        <f>IF(OR($A82="",$F82="",Assumptions!$B$2=""),"",IFERROR($F82-Assumptions!$B$2,""))</f>
        <v/>
      </c>
      <c r="P82" s="14">
        <f>IF(OR($A82="",$E82="",$F82=""),"",IFERROR($F82-$E82,""))</f>
        <v/>
      </c>
      <c r="Q82" s="23">
        <f>IF($A82="","",IF(OR(Assumptions!$B$2="",Assumptions!$B$3="",Assumptions!$B$4="",Assumptions!$B$5="",Assumptions!$B$6="",Assumptions!$B$5&lt;Assumptions!$B$4,COUNTBLANK(Assumptions!$A$9:$A$15)&gt;0),"Check assumptions",IF($J82="","Add status",IF($F82="","Add effective date",IF(AND($E82&lt;&gt;"",$F82&lt;$E82),"Date sequence check",IF(OR($J82=Assumptions!$A$13,$J82=Assumptions!$A$14,$J82=Assumptions!$A$15),"Closed",IF(AND($L82&lt;&gt;"",$L82&gt;$F82),"Follow-up after effective - review",IF($F82&lt;Assumptions!$B$2,"Past effective date - review",IF(AND($L82&lt;&gt;"",$L82&lt;=Assumptions!$B$2),"Follow-up due",IF($F82-Assumptions!$B$2&lt;=Assumptions!$B$3,"Effective soon",IF($L82="","Add follow-up date","Monitor")))))))))))</f>
        <v/>
      </c>
      <c r="R82" s="19" t="n"/>
    </row>
    <row r="83" ht="31" customHeight="1">
      <c r="A83" s="18" t="n"/>
      <c r="B83" s="18" t="n"/>
      <c r="C83" s="19" t="n"/>
      <c r="D83" s="19" t="n"/>
      <c r="E83" s="36" t="n"/>
      <c r="F83" s="36" t="n"/>
      <c r="G83" s="19" t="n"/>
      <c r="H83" s="37" t="n"/>
      <c r="I83" s="19" t="n"/>
      <c r="J83" s="18" t="n"/>
      <c r="K83" s="19" t="n"/>
      <c r="L83" s="36" t="n"/>
      <c r="M83" s="18" t="n"/>
      <c r="N83" s="36" t="n"/>
      <c r="O83" s="12">
        <f>IF(OR($A83="",$F83="",Assumptions!$B$2=""),"",IFERROR($F83-Assumptions!$B$2,""))</f>
        <v/>
      </c>
      <c r="P83" s="12">
        <f>IF(OR($A83="",$E83="",$F83=""),"",IFERROR($F83-$E83,""))</f>
        <v/>
      </c>
      <c r="Q83" s="22">
        <f>IF($A83="","",IF(OR(Assumptions!$B$2="",Assumptions!$B$3="",Assumptions!$B$4="",Assumptions!$B$5="",Assumptions!$B$6="",Assumptions!$B$5&lt;Assumptions!$B$4,COUNTBLANK(Assumptions!$A$9:$A$15)&gt;0),"Check assumptions",IF($J83="","Add status",IF($F83="","Add effective date",IF(AND($E83&lt;&gt;"",$F83&lt;$E83),"Date sequence check",IF(OR($J83=Assumptions!$A$13,$J83=Assumptions!$A$14,$J83=Assumptions!$A$15),"Closed",IF(AND($L83&lt;&gt;"",$L83&gt;$F83),"Follow-up after effective - review",IF($F83&lt;Assumptions!$B$2,"Past effective date - review",IF(AND($L83&lt;&gt;"",$L83&lt;=Assumptions!$B$2),"Follow-up due",IF($F83-Assumptions!$B$2&lt;=Assumptions!$B$3,"Effective soon",IF($L83="","Add follow-up date","Monitor")))))))))))</f>
        <v/>
      </c>
      <c r="R83" s="19" t="n"/>
    </row>
    <row r="84" ht="31" customHeight="1">
      <c r="A84" s="18" t="n"/>
      <c r="B84" s="18" t="n"/>
      <c r="C84" s="19" t="n"/>
      <c r="D84" s="19" t="n"/>
      <c r="E84" s="36" t="n"/>
      <c r="F84" s="36" t="n"/>
      <c r="G84" s="19" t="n"/>
      <c r="H84" s="37" t="n"/>
      <c r="I84" s="19" t="n"/>
      <c r="J84" s="18" t="n"/>
      <c r="K84" s="19" t="n"/>
      <c r="L84" s="36" t="n"/>
      <c r="M84" s="18" t="n"/>
      <c r="N84" s="36" t="n"/>
      <c r="O84" s="14">
        <f>IF(OR($A84="",$F84="",Assumptions!$B$2=""),"",IFERROR($F84-Assumptions!$B$2,""))</f>
        <v/>
      </c>
      <c r="P84" s="14">
        <f>IF(OR($A84="",$E84="",$F84=""),"",IFERROR($F84-$E84,""))</f>
        <v/>
      </c>
      <c r="Q84" s="23">
        <f>IF($A84="","",IF(OR(Assumptions!$B$2="",Assumptions!$B$3="",Assumptions!$B$4="",Assumptions!$B$5="",Assumptions!$B$6="",Assumptions!$B$5&lt;Assumptions!$B$4,COUNTBLANK(Assumptions!$A$9:$A$15)&gt;0),"Check assumptions",IF($J84="","Add status",IF($F84="","Add effective date",IF(AND($E84&lt;&gt;"",$F84&lt;$E84),"Date sequence check",IF(OR($J84=Assumptions!$A$13,$J84=Assumptions!$A$14,$J84=Assumptions!$A$15),"Closed",IF(AND($L84&lt;&gt;"",$L84&gt;$F84),"Follow-up after effective - review",IF($F84&lt;Assumptions!$B$2,"Past effective date - review",IF(AND($L84&lt;&gt;"",$L84&lt;=Assumptions!$B$2),"Follow-up due",IF($F84-Assumptions!$B$2&lt;=Assumptions!$B$3,"Effective soon",IF($L84="","Add follow-up date","Monitor")))))))))))</f>
        <v/>
      </c>
      <c r="R84" s="19" t="n"/>
    </row>
    <row r="85" ht="31" customHeight="1">
      <c r="A85" s="18" t="n"/>
      <c r="B85" s="18" t="n"/>
      <c r="C85" s="19" t="n"/>
      <c r="D85" s="19" t="n"/>
      <c r="E85" s="36" t="n"/>
      <c r="F85" s="36" t="n"/>
      <c r="G85" s="19" t="n"/>
      <c r="H85" s="37" t="n"/>
      <c r="I85" s="19" t="n"/>
      <c r="J85" s="18" t="n"/>
      <c r="K85" s="19" t="n"/>
      <c r="L85" s="36" t="n"/>
      <c r="M85" s="18" t="n"/>
      <c r="N85" s="36" t="n"/>
      <c r="O85" s="12">
        <f>IF(OR($A85="",$F85="",Assumptions!$B$2=""),"",IFERROR($F85-Assumptions!$B$2,""))</f>
        <v/>
      </c>
      <c r="P85" s="12">
        <f>IF(OR($A85="",$E85="",$F85=""),"",IFERROR($F85-$E85,""))</f>
        <v/>
      </c>
      <c r="Q85" s="22">
        <f>IF($A85="","",IF(OR(Assumptions!$B$2="",Assumptions!$B$3="",Assumptions!$B$4="",Assumptions!$B$5="",Assumptions!$B$6="",Assumptions!$B$5&lt;Assumptions!$B$4,COUNTBLANK(Assumptions!$A$9:$A$15)&gt;0),"Check assumptions",IF($J85="","Add status",IF($F85="","Add effective date",IF(AND($E85&lt;&gt;"",$F85&lt;$E85),"Date sequence check",IF(OR($J85=Assumptions!$A$13,$J85=Assumptions!$A$14,$J85=Assumptions!$A$15),"Closed",IF(AND($L85&lt;&gt;"",$L85&gt;$F85),"Follow-up after effective - review",IF($F85&lt;Assumptions!$B$2,"Past effective date - review",IF(AND($L85&lt;&gt;"",$L85&lt;=Assumptions!$B$2),"Follow-up due",IF($F85-Assumptions!$B$2&lt;=Assumptions!$B$3,"Effective soon",IF($L85="","Add follow-up date","Monitor")))))))))))</f>
        <v/>
      </c>
      <c r="R85" s="19" t="n"/>
    </row>
    <row r="86" ht="31" customHeight="1">
      <c r="A86" s="18" t="n"/>
      <c r="B86" s="18" t="n"/>
      <c r="C86" s="19" t="n"/>
      <c r="D86" s="19" t="n"/>
      <c r="E86" s="36" t="n"/>
      <c r="F86" s="36" t="n"/>
      <c r="G86" s="19" t="n"/>
      <c r="H86" s="37" t="n"/>
      <c r="I86" s="19" t="n"/>
      <c r="J86" s="18" t="n"/>
      <c r="K86" s="19" t="n"/>
      <c r="L86" s="36" t="n"/>
      <c r="M86" s="18" t="n"/>
      <c r="N86" s="36" t="n"/>
      <c r="O86" s="14">
        <f>IF(OR($A86="",$F86="",Assumptions!$B$2=""),"",IFERROR($F86-Assumptions!$B$2,""))</f>
        <v/>
      </c>
      <c r="P86" s="14">
        <f>IF(OR($A86="",$E86="",$F86=""),"",IFERROR($F86-$E86,""))</f>
        <v/>
      </c>
      <c r="Q86" s="23">
        <f>IF($A86="","",IF(OR(Assumptions!$B$2="",Assumptions!$B$3="",Assumptions!$B$4="",Assumptions!$B$5="",Assumptions!$B$6="",Assumptions!$B$5&lt;Assumptions!$B$4,COUNTBLANK(Assumptions!$A$9:$A$15)&gt;0),"Check assumptions",IF($J86="","Add status",IF($F86="","Add effective date",IF(AND($E86&lt;&gt;"",$F86&lt;$E86),"Date sequence check",IF(OR($J86=Assumptions!$A$13,$J86=Assumptions!$A$14,$J86=Assumptions!$A$15),"Closed",IF(AND($L86&lt;&gt;"",$L86&gt;$F86),"Follow-up after effective - review",IF($F86&lt;Assumptions!$B$2,"Past effective date - review",IF(AND($L86&lt;&gt;"",$L86&lt;=Assumptions!$B$2),"Follow-up due",IF($F86-Assumptions!$B$2&lt;=Assumptions!$B$3,"Effective soon",IF($L86="","Add follow-up date","Monitor")))))))))))</f>
        <v/>
      </c>
      <c r="R86" s="19" t="n"/>
    </row>
    <row r="87" ht="31" customHeight="1">
      <c r="A87" s="18" t="n"/>
      <c r="B87" s="18" t="n"/>
      <c r="C87" s="19" t="n"/>
      <c r="D87" s="19" t="n"/>
      <c r="E87" s="36" t="n"/>
      <c r="F87" s="36" t="n"/>
      <c r="G87" s="19" t="n"/>
      <c r="H87" s="37" t="n"/>
      <c r="I87" s="19" t="n"/>
      <c r="J87" s="18" t="n"/>
      <c r="K87" s="19" t="n"/>
      <c r="L87" s="36" t="n"/>
      <c r="M87" s="18" t="n"/>
      <c r="N87" s="36" t="n"/>
      <c r="O87" s="12">
        <f>IF(OR($A87="",$F87="",Assumptions!$B$2=""),"",IFERROR($F87-Assumptions!$B$2,""))</f>
        <v/>
      </c>
      <c r="P87" s="12">
        <f>IF(OR($A87="",$E87="",$F87=""),"",IFERROR($F87-$E87,""))</f>
        <v/>
      </c>
      <c r="Q87" s="22">
        <f>IF($A87="","",IF(OR(Assumptions!$B$2="",Assumptions!$B$3="",Assumptions!$B$4="",Assumptions!$B$5="",Assumptions!$B$6="",Assumptions!$B$5&lt;Assumptions!$B$4,COUNTBLANK(Assumptions!$A$9:$A$15)&gt;0),"Check assumptions",IF($J87="","Add status",IF($F87="","Add effective date",IF(AND($E87&lt;&gt;"",$F87&lt;$E87),"Date sequence check",IF(OR($J87=Assumptions!$A$13,$J87=Assumptions!$A$14,$J87=Assumptions!$A$15),"Closed",IF(AND($L87&lt;&gt;"",$L87&gt;$F87),"Follow-up after effective - review",IF($F87&lt;Assumptions!$B$2,"Past effective date - review",IF(AND($L87&lt;&gt;"",$L87&lt;=Assumptions!$B$2),"Follow-up due",IF($F87-Assumptions!$B$2&lt;=Assumptions!$B$3,"Effective soon",IF($L87="","Add follow-up date","Monitor")))))))))))</f>
        <v/>
      </c>
      <c r="R87" s="19" t="n"/>
    </row>
    <row r="88" ht="31" customHeight="1">
      <c r="A88" s="18" t="n"/>
      <c r="B88" s="18" t="n"/>
      <c r="C88" s="19" t="n"/>
      <c r="D88" s="19" t="n"/>
      <c r="E88" s="36" t="n"/>
      <c r="F88" s="36" t="n"/>
      <c r="G88" s="19" t="n"/>
      <c r="H88" s="37" t="n"/>
      <c r="I88" s="19" t="n"/>
      <c r="J88" s="18" t="n"/>
      <c r="K88" s="19" t="n"/>
      <c r="L88" s="36" t="n"/>
      <c r="M88" s="18" t="n"/>
      <c r="N88" s="36" t="n"/>
      <c r="O88" s="14">
        <f>IF(OR($A88="",$F88="",Assumptions!$B$2=""),"",IFERROR($F88-Assumptions!$B$2,""))</f>
        <v/>
      </c>
      <c r="P88" s="14">
        <f>IF(OR($A88="",$E88="",$F88=""),"",IFERROR($F88-$E88,""))</f>
        <v/>
      </c>
      <c r="Q88" s="23">
        <f>IF($A88="","",IF(OR(Assumptions!$B$2="",Assumptions!$B$3="",Assumptions!$B$4="",Assumptions!$B$5="",Assumptions!$B$6="",Assumptions!$B$5&lt;Assumptions!$B$4,COUNTBLANK(Assumptions!$A$9:$A$15)&gt;0),"Check assumptions",IF($J88="","Add status",IF($F88="","Add effective date",IF(AND($E88&lt;&gt;"",$F88&lt;$E88),"Date sequence check",IF(OR($J88=Assumptions!$A$13,$J88=Assumptions!$A$14,$J88=Assumptions!$A$15),"Closed",IF(AND($L88&lt;&gt;"",$L88&gt;$F88),"Follow-up after effective - review",IF($F88&lt;Assumptions!$B$2,"Past effective date - review",IF(AND($L88&lt;&gt;"",$L88&lt;=Assumptions!$B$2),"Follow-up due",IF($F88-Assumptions!$B$2&lt;=Assumptions!$B$3,"Effective soon",IF($L88="","Add follow-up date","Monitor")))))))))))</f>
        <v/>
      </c>
      <c r="R88" s="19" t="n"/>
    </row>
    <row r="89" ht="31" customHeight="1">
      <c r="A89" s="18" t="n"/>
      <c r="B89" s="18" t="n"/>
      <c r="C89" s="19" t="n"/>
      <c r="D89" s="19" t="n"/>
      <c r="E89" s="36" t="n"/>
      <c r="F89" s="36" t="n"/>
      <c r="G89" s="19" t="n"/>
      <c r="H89" s="37" t="n"/>
      <c r="I89" s="19" t="n"/>
      <c r="J89" s="18" t="n"/>
      <c r="K89" s="19" t="n"/>
      <c r="L89" s="36" t="n"/>
      <c r="M89" s="18" t="n"/>
      <c r="N89" s="36" t="n"/>
      <c r="O89" s="12">
        <f>IF(OR($A89="",$F89="",Assumptions!$B$2=""),"",IFERROR($F89-Assumptions!$B$2,""))</f>
        <v/>
      </c>
      <c r="P89" s="12">
        <f>IF(OR($A89="",$E89="",$F89=""),"",IFERROR($F89-$E89,""))</f>
        <v/>
      </c>
      <c r="Q89" s="22">
        <f>IF($A89="","",IF(OR(Assumptions!$B$2="",Assumptions!$B$3="",Assumptions!$B$4="",Assumptions!$B$5="",Assumptions!$B$6="",Assumptions!$B$5&lt;Assumptions!$B$4,COUNTBLANK(Assumptions!$A$9:$A$15)&gt;0),"Check assumptions",IF($J89="","Add status",IF($F89="","Add effective date",IF(AND($E89&lt;&gt;"",$F89&lt;$E89),"Date sequence check",IF(OR($J89=Assumptions!$A$13,$J89=Assumptions!$A$14,$J89=Assumptions!$A$15),"Closed",IF(AND($L89&lt;&gt;"",$L89&gt;$F89),"Follow-up after effective - review",IF($F89&lt;Assumptions!$B$2,"Past effective date - review",IF(AND($L89&lt;&gt;"",$L89&lt;=Assumptions!$B$2),"Follow-up due",IF($F89-Assumptions!$B$2&lt;=Assumptions!$B$3,"Effective soon",IF($L89="","Add follow-up date","Monitor")))))))))))</f>
        <v/>
      </c>
      <c r="R89" s="19" t="n"/>
    </row>
    <row r="90" ht="31" customHeight="1">
      <c r="A90" s="18" t="n"/>
      <c r="B90" s="18" t="n"/>
      <c r="C90" s="19" t="n"/>
      <c r="D90" s="19" t="n"/>
      <c r="E90" s="36" t="n"/>
      <c r="F90" s="36" t="n"/>
      <c r="G90" s="19" t="n"/>
      <c r="H90" s="37" t="n"/>
      <c r="I90" s="19" t="n"/>
      <c r="J90" s="18" t="n"/>
      <c r="K90" s="19" t="n"/>
      <c r="L90" s="36" t="n"/>
      <c r="M90" s="18" t="n"/>
      <c r="N90" s="36" t="n"/>
      <c r="O90" s="14">
        <f>IF(OR($A90="",$F90="",Assumptions!$B$2=""),"",IFERROR($F90-Assumptions!$B$2,""))</f>
        <v/>
      </c>
      <c r="P90" s="14">
        <f>IF(OR($A90="",$E90="",$F90=""),"",IFERROR($F90-$E90,""))</f>
        <v/>
      </c>
      <c r="Q90" s="23">
        <f>IF($A90="","",IF(OR(Assumptions!$B$2="",Assumptions!$B$3="",Assumptions!$B$4="",Assumptions!$B$5="",Assumptions!$B$6="",Assumptions!$B$5&lt;Assumptions!$B$4,COUNTBLANK(Assumptions!$A$9:$A$15)&gt;0),"Check assumptions",IF($J90="","Add status",IF($F90="","Add effective date",IF(AND($E90&lt;&gt;"",$F90&lt;$E90),"Date sequence check",IF(OR($J90=Assumptions!$A$13,$J90=Assumptions!$A$14,$J90=Assumptions!$A$15),"Closed",IF(AND($L90&lt;&gt;"",$L90&gt;$F90),"Follow-up after effective - review",IF($F90&lt;Assumptions!$B$2,"Past effective date - review",IF(AND($L90&lt;&gt;"",$L90&lt;=Assumptions!$B$2),"Follow-up due",IF($F90-Assumptions!$B$2&lt;=Assumptions!$B$3,"Effective soon",IF($L90="","Add follow-up date","Monitor")))))))))))</f>
        <v/>
      </c>
      <c r="R90" s="19" t="n"/>
    </row>
    <row r="91" ht="31" customHeight="1">
      <c r="A91" s="18" t="n"/>
      <c r="B91" s="18" t="n"/>
      <c r="C91" s="19" t="n"/>
      <c r="D91" s="19" t="n"/>
      <c r="E91" s="36" t="n"/>
      <c r="F91" s="36" t="n"/>
      <c r="G91" s="19" t="n"/>
      <c r="H91" s="37" t="n"/>
      <c r="I91" s="19" t="n"/>
      <c r="J91" s="18" t="n"/>
      <c r="K91" s="19" t="n"/>
      <c r="L91" s="36" t="n"/>
      <c r="M91" s="18" t="n"/>
      <c r="N91" s="36" t="n"/>
      <c r="O91" s="12">
        <f>IF(OR($A91="",$F91="",Assumptions!$B$2=""),"",IFERROR($F91-Assumptions!$B$2,""))</f>
        <v/>
      </c>
      <c r="P91" s="12">
        <f>IF(OR($A91="",$E91="",$F91=""),"",IFERROR($F91-$E91,""))</f>
        <v/>
      </c>
      <c r="Q91" s="22">
        <f>IF($A91="","",IF(OR(Assumptions!$B$2="",Assumptions!$B$3="",Assumptions!$B$4="",Assumptions!$B$5="",Assumptions!$B$6="",Assumptions!$B$5&lt;Assumptions!$B$4,COUNTBLANK(Assumptions!$A$9:$A$15)&gt;0),"Check assumptions",IF($J91="","Add status",IF($F91="","Add effective date",IF(AND($E91&lt;&gt;"",$F91&lt;$E91),"Date sequence check",IF(OR($J91=Assumptions!$A$13,$J91=Assumptions!$A$14,$J91=Assumptions!$A$15),"Closed",IF(AND($L91&lt;&gt;"",$L91&gt;$F91),"Follow-up after effective - review",IF($F91&lt;Assumptions!$B$2,"Past effective date - review",IF(AND($L91&lt;&gt;"",$L91&lt;=Assumptions!$B$2),"Follow-up due",IF($F91-Assumptions!$B$2&lt;=Assumptions!$B$3,"Effective soon",IF($L91="","Add follow-up date","Monitor")))))))))))</f>
        <v/>
      </c>
      <c r="R91" s="19" t="n"/>
    </row>
    <row r="92" ht="31" customHeight="1">
      <c r="A92" s="18" t="n"/>
      <c r="B92" s="18" t="n"/>
      <c r="C92" s="19" t="n"/>
      <c r="D92" s="19" t="n"/>
      <c r="E92" s="36" t="n"/>
      <c r="F92" s="36" t="n"/>
      <c r="G92" s="19" t="n"/>
      <c r="H92" s="37" t="n"/>
      <c r="I92" s="19" t="n"/>
      <c r="J92" s="18" t="n"/>
      <c r="K92" s="19" t="n"/>
      <c r="L92" s="36" t="n"/>
      <c r="M92" s="18" t="n"/>
      <c r="N92" s="36" t="n"/>
      <c r="O92" s="14">
        <f>IF(OR($A92="",$F92="",Assumptions!$B$2=""),"",IFERROR($F92-Assumptions!$B$2,""))</f>
        <v/>
      </c>
      <c r="P92" s="14">
        <f>IF(OR($A92="",$E92="",$F92=""),"",IFERROR($F92-$E92,""))</f>
        <v/>
      </c>
      <c r="Q92" s="23">
        <f>IF($A92="","",IF(OR(Assumptions!$B$2="",Assumptions!$B$3="",Assumptions!$B$4="",Assumptions!$B$5="",Assumptions!$B$6="",Assumptions!$B$5&lt;Assumptions!$B$4,COUNTBLANK(Assumptions!$A$9:$A$15)&gt;0),"Check assumptions",IF($J92="","Add status",IF($F92="","Add effective date",IF(AND($E92&lt;&gt;"",$F92&lt;$E92),"Date sequence check",IF(OR($J92=Assumptions!$A$13,$J92=Assumptions!$A$14,$J92=Assumptions!$A$15),"Closed",IF(AND($L92&lt;&gt;"",$L92&gt;$F92),"Follow-up after effective - review",IF($F92&lt;Assumptions!$B$2,"Past effective date - review",IF(AND($L92&lt;&gt;"",$L92&lt;=Assumptions!$B$2),"Follow-up due",IF($F92-Assumptions!$B$2&lt;=Assumptions!$B$3,"Effective soon",IF($L92="","Add follow-up date","Monitor")))))))))))</f>
        <v/>
      </c>
      <c r="R92" s="19" t="n"/>
    </row>
    <row r="93" ht="31" customHeight="1">
      <c r="A93" s="18" t="n"/>
      <c r="B93" s="18" t="n"/>
      <c r="C93" s="19" t="n"/>
      <c r="D93" s="19" t="n"/>
      <c r="E93" s="36" t="n"/>
      <c r="F93" s="36" t="n"/>
      <c r="G93" s="19" t="n"/>
      <c r="H93" s="37" t="n"/>
      <c r="I93" s="19" t="n"/>
      <c r="J93" s="18" t="n"/>
      <c r="K93" s="19" t="n"/>
      <c r="L93" s="36" t="n"/>
      <c r="M93" s="18" t="n"/>
      <c r="N93" s="36" t="n"/>
      <c r="O93" s="12">
        <f>IF(OR($A93="",$F93="",Assumptions!$B$2=""),"",IFERROR($F93-Assumptions!$B$2,""))</f>
        <v/>
      </c>
      <c r="P93" s="12">
        <f>IF(OR($A93="",$E93="",$F93=""),"",IFERROR($F93-$E93,""))</f>
        <v/>
      </c>
      <c r="Q93" s="22">
        <f>IF($A93="","",IF(OR(Assumptions!$B$2="",Assumptions!$B$3="",Assumptions!$B$4="",Assumptions!$B$5="",Assumptions!$B$6="",Assumptions!$B$5&lt;Assumptions!$B$4,COUNTBLANK(Assumptions!$A$9:$A$15)&gt;0),"Check assumptions",IF($J93="","Add status",IF($F93="","Add effective date",IF(AND($E93&lt;&gt;"",$F93&lt;$E93),"Date sequence check",IF(OR($J93=Assumptions!$A$13,$J93=Assumptions!$A$14,$J93=Assumptions!$A$15),"Closed",IF(AND($L93&lt;&gt;"",$L93&gt;$F93),"Follow-up after effective - review",IF($F93&lt;Assumptions!$B$2,"Past effective date - review",IF(AND($L93&lt;&gt;"",$L93&lt;=Assumptions!$B$2),"Follow-up due",IF($F93-Assumptions!$B$2&lt;=Assumptions!$B$3,"Effective soon",IF($L93="","Add follow-up date","Monitor")))))))))))</f>
        <v/>
      </c>
      <c r="R93" s="19" t="n"/>
    </row>
    <row r="94" ht="31" customHeight="1">
      <c r="A94" s="18" t="n"/>
      <c r="B94" s="18" t="n"/>
      <c r="C94" s="19" t="n"/>
      <c r="D94" s="19" t="n"/>
      <c r="E94" s="36" t="n"/>
      <c r="F94" s="36" t="n"/>
      <c r="G94" s="19" t="n"/>
      <c r="H94" s="37" t="n"/>
      <c r="I94" s="19" t="n"/>
      <c r="J94" s="18" t="n"/>
      <c r="K94" s="19" t="n"/>
      <c r="L94" s="36" t="n"/>
      <c r="M94" s="18" t="n"/>
      <c r="N94" s="36" t="n"/>
      <c r="O94" s="14">
        <f>IF(OR($A94="",$F94="",Assumptions!$B$2=""),"",IFERROR($F94-Assumptions!$B$2,""))</f>
        <v/>
      </c>
      <c r="P94" s="14">
        <f>IF(OR($A94="",$E94="",$F94=""),"",IFERROR($F94-$E94,""))</f>
        <v/>
      </c>
      <c r="Q94" s="23">
        <f>IF($A94="","",IF(OR(Assumptions!$B$2="",Assumptions!$B$3="",Assumptions!$B$4="",Assumptions!$B$5="",Assumptions!$B$6="",Assumptions!$B$5&lt;Assumptions!$B$4,COUNTBLANK(Assumptions!$A$9:$A$15)&gt;0),"Check assumptions",IF($J94="","Add status",IF($F94="","Add effective date",IF(AND($E94&lt;&gt;"",$F94&lt;$E94),"Date sequence check",IF(OR($J94=Assumptions!$A$13,$J94=Assumptions!$A$14,$J94=Assumptions!$A$15),"Closed",IF(AND($L94&lt;&gt;"",$L94&gt;$F94),"Follow-up after effective - review",IF($F94&lt;Assumptions!$B$2,"Past effective date - review",IF(AND($L94&lt;&gt;"",$L94&lt;=Assumptions!$B$2),"Follow-up due",IF($F94-Assumptions!$B$2&lt;=Assumptions!$B$3,"Effective soon",IF($L94="","Add follow-up date","Monitor")))))))))))</f>
        <v/>
      </c>
      <c r="R94" s="19" t="n"/>
    </row>
    <row r="95" ht="31" customHeight="1">
      <c r="A95" s="18" t="n"/>
      <c r="B95" s="18" t="n"/>
      <c r="C95" s="19" t="n"/>
      <c r="D95" s="19" t="n"/>
      <c r="E95" s="36" t="n"/>
      <c r="F95" s="36" t="n"/>
      <c r="G95" s="19" t="n"/>
      <c r="H95" s="37" t="n"/>
      <c r="I95" s="19" t="n"/>
      <c r="J95" s="18" t="n"/>
      <c r="K95" s="19" t="n"/>
      <c r="L95" s="36" t="n"/>
      <c r="M95" s="18" t="n"/>
      <c r="N95" s="36" t="n"/>
      <c r="O95" s="12">
        <f>IF(OR($A95="",$F95="",Assumptions!$B$2=""),"",IFERROR($F95-Assumptions!$B$2,""))</f>
        <v/>
      </c>
      <c r="P95" s="12">
        <f>IF(OR($A95="",$E95="",$F95=""),"",IFERROR($F95-$E95,""))</f>
        <v/>
      </c>
      <c r="Q95" s="22">
        <f>IF($A95="","",IF(OR(Assumptions!$B$2="",Assumptions!$B$3="",Assumptions!$B$4="",Assumptions!$B$5="",Assumptions!$B$6="",Assumptions!$B$5&lt;Assumptions!$B$4,COUNTBLANK(Assumptions!$A$9:$A$15)&gt;0),"Check assumptions",IF($J95="","Add status",IF($F95="","Add effective date",IF(AND($E95&lt;&gt;"",$F95&lt;$E95),"Date sequence check",IF(OR($J95=Assumptions!$A$13,$J95=Assumptions!$A$14,$J95=Assumptions!$A$15),"Closed",IF(AND($L95&lt;&gt;"",$L95&gt;$F95),"Follow-up after effective - review",IF($F95&lt;Assumptions!$B$2,"Past effective date - review",IF(AND($L95&lt;&gt;"",$L95&lt;=Assumptions!$B$2),"Follow-up due",IF($F95-Assumptions!$B$2&lt;=Assumptions!$B$3,"Effective soon",IF($L95="","Add follow-up date","Monitor")))))))))))</f>
        <v/>
      </c>
      <c r="R95" s="19" t="n"/>
    </row>
    <row r="96" ht="31" customHeight="1">
      <c r="A96" s="18" t="n"/>
      <c r="B96" s="18" t="n"/>
      <c r="C96" s="19" t="n"/>
      <c r="D96" s="19" t="n"/>
      <c r="E96" s="36" t="n"/>
      <c r="F96" s="36" t="n"/>
      <c r="G96" s="19" t="n"/>
      <c r="H96" s="37" t="n"/>
      <c r="I96" s="19" t="n"/>
      <c r="J96" s="18" t="n"/>
      <c r="K96" s="19" t="n"/>
      <c r="L96" s="36" t="n"/>
      <c r="M96" s="18" t="n"/>
      <c r="N96" s="36" t="n"/>
      <c r="O96" s="14">
        <f>IF(OR($A96="",$F96="",Assumptions!$B$2=""),"",IFERROR($F96-Assumptions!$B$2,""))</f>
        <v/>
      </c>
      <c r="P96" s="14">
        <f>IF(OR($A96="",$E96="",$F96=""),"",IFERROR($F96-$E96,""))</f>
        <v/>
      </c>
      <c r="Q96" s="23">
        <f>IF($A96="","",IF(OR(Assumptions!$B$2="",Assumptions!$B$3="",Assumptions!$B$4="",Assumptions!$B$5="",Assumptions!$B$6="",Assumptions!$B$5&lt;Assumptions!$B$4,COUNTBLANK(Assumptions!$A$9:$A$15)&gt;0),"Check assumptions",IF($J96="","Add status",IF($F96="","Add effective date",IF(AND($E96&lt;&gt;"",$F96&lt;$E96),"Date sequence check",IF(OR($J96=Assumptions!$A$13,$J96=Assumptions!$A$14,$J96=Assumptions!$A$15),"Closed",IF(AND($L96&lt;&gt;"",$L96&gt;$F96),"Follow-up after effective - review",IF($F96&lt;Assumptions!$B$2,"Past effective date - review",IF(AND($L96&lt;&gt;"",$L96&lt;=Assumptions!$B$2),"Follow-up due",IF($F96-Assumptions!$B$2&lt;=Assumptions!$B$3,"Effective soon",IF($L96="","Add follow-up date","Monitor")))))))))))</f>
        <v/>
      </c>
      <c r="R96" s="19" t="n"/>
    </row>
    <row r="97" ht="31" customHeight="1">
      <c r="A97" s="18" t="n"/>
      <c r="B97" s="18" t="n"/>
      <c r="C97" s="19" t="n"/>
      <c r="D97" s="19" t="n"/>
      <c r="E97" s="36" t="n"/>
      <c r="F97" s="36" t="n"/>
      <c r="G97" s="19" t="n"/>
      <c r="H97" s="37" t="n"/>
      <c r="I97" s="19" t="n"/>
      <c r="J97" s="18" t="n"/>
      <c r="K97" s="19" t="n"/>
      <c r="L97" s="36" t="n"/>
      <c r="M97" s="18" t="n"/>
      <c r="N97" s="36" t="n"/>
      <c r="O97" s="12">
        <f>IF(OR($A97="",$F97="",Assumptions!$B$2=""),"",IFERROR($F97-Assumptions!$B$2,""))</f>
        <v/>
      </c>
      <c r="P97" s="12">
        <f>IF(OR($A97="",$E97="",$F97=""),"",IFERROR($F97-$E97,""))</f>
        <v/>
      </c>
      <c r="Q97" s="22">
        <f>IF($A97="","",IF(OR(Assumptions!$B$2="",Assumptions!$B$3="",Assumptions!$B$4="",Assumptions!$B$5="",Assumptions!$B$6="",Assumptions!$B$5&lt;Assumptions!$B$4,COUNTBLANK(Assumptions!$A$9:$A$15)&gt;0),"Check assumptions",IF($J97="","Add status",IF($F97="","Add effective date",IF(AND($E97&lt;&gt;"",$F97&lt;$E97),"Date sequence check",IF(OR($J97=Assumptions!$A$13,$J97=Assumptions!$A$14,$J97=Assumptions!$A$15),"Closed",IF(AND($L97&lt;&gt;"",$L97&gt;$F97),"Follow-up after effective - review",IF($F97&lt;Assumptions!$B$2,"Past effective date - review",IF(AND($L97&lt;&gt;"",$L97&lt;=Assumptions!$B$2),"Follow-up due",IF($F97-Assumptions!$B$2&lt;=Assumptions!$B$3,"Effective soon",IF($L97="","Add follow-up date","Monitor")))))))))))</f>
        <v/>
      </c>
      <c r="R97" s="19" t="n"/>
    </row>
    <row r="98" ht="31" customHeight="1">
      <c r="A98" s="18" t="n"/>
      <c r="B98" s="18" t="n"/>
      <c r="C98" s="19" t="n"/>
      <c r="D98" s="19" t="n"/>
      <c r="E98" s="36" t="n"/>
      <c r="F98" s="36" t="n"/>
      <c r="G98" s="19" t="n"/>
      <c r="H98" s="37" t="n"/>
      <c r="I98" s="19" t="n"/>
      <c r="J98" s="18" t="n"/>
      <c r="K98" s="19" t="n"/>
      <c r="L98" s="36" t="n"/>
      <c r="M98" s="18" t="n"/>
      <c r="N98" s="36" t="n"/>
      <c r="O98" s="14">
        <f>IF(OR($A98="",$F98="",Assumptions!$B$2=""),"",IFERROR($F98-Assumptions!$B$2,""))</f>
        <v/>
      </c>
      <c r="P98" s="14">
        <f>IF(OR($A98="",$E98="",$F98=""),"",IFERROR($F98-$E98,""))</f>
        <v/>
      </c>
      <c r="Q98" s="23">
        <f>IF($A98="","",IF(OR(Assumptions!$B$2="",Assumptions!$B$3="",Assumptions!$B$4="",Assumptions!$B$5="",Assumptions!$B$6="",Assumptions!$B$5&lt;Assumptions!$B$4,COUNTBLANK(Assumptions!$A$9:$A$15)&gt;0),"Check assumptions",IF($J98="","Add status",IF($F98="","Add effective date",IF(AND($E98&lt;&gt;"",$F98&lt;$E98),"Date sequence check",IF(OR($J98=Assumptions!$A$13,$J98=Assumptions!$A$14,$J98=Assumptions!$A$15),"Closed",IF(AND($L98&lt;&gt;"",$L98&gt;$F98),"Follow-up after effective - review",IF($F98&lt;Assumptions!$B$2,"Past effective date - review",IF(AND($L98&lt;&gt;"",$L98&lt;=Assumptions!$B$2),"Follow-up due",IF($F98-Assumptions!$B$2&lt;=Assumptions!$B$3,"Effective soon",IF($L98="","Add follow-up date","Monitor")))))))))))</f>
        <v/>
      </c>
      <c r="R98" s="19" t="n"/>
    </row>
    <row r="99" ht="31" customHeight="1">
      <c r="A99" s="18" t="n"/>
      <c r="B99" s="18" t="n"/>
      <c r="C99" s="19" t="n"/>
      <c r="D99" s="19" t="n"/>
      <c r="E99" s="36" t="n"/>
      <c r="F99" s="36" t="n"/>
      <c r="G99" s="19" t="n"/>
      <c r="H99" s="37" t="n"/>
      <c r="I99" s="19" t="n"/>
      <c r="J99" s="18" t="n"/>
      <c r="K99" s="19" t="n"/>
      <c r="L99" s="36" t="n"/>
      <c r="M99" s="18" t="n"/>
      <c r="N99" s="36" t="n"/>
      <c r="O99" s="12">
        <f>IF(OR($A99="",$F99="",Assumptions!$B$2=""),"",IFERROR($F99-Assumptions!$B$2,""))</f>
        <v/>
      </c>
      <c r="P99" s="12">
        <f>IF(OR($A99="",$E99="",$F99=""),"",IFERROR($F99-$E99,""))</f>
        <v/>
      </c>
      <c r="Q99" s="22">
        <f>IF($A99="","",IF(OR(Assumptions!$B$2="",Assumptions!$B$3="",Assumptions!$B$4="",Assumptions!$B$5="",Assumptions!$B$6="",Assumptions!$B$5&lt;Assumptions!$B$4,COUNTBLANK(Assumptions!$A$9:$A$15)&gt;0),"Check assumptions",IF($J99="","Add status",IF($F99="","Add effective date",IF(AND($E99&lt;&gt;"",$F99&lt;$E99),"Date sequence check",IF(OR($J99=Assumptions!$A$13,$J99=Assumptions!$A$14,$J99=Assumptions!$A$15),"Closed",IF(AND($L99&lt;&gt;"",$L99&gt;$F99),"Follow-up after effective - review",IF($F99&lt;Assumptions!$B$2,"Past effective date - review",IF(AND($L99&lt;&gt;"",$L99&lt;=Assumptions!$B$2),"Follow-up due",IF($F99-Assumptions!$B$2&lt;=Assumptions!$B$3,"Effective soon",IF($L99="","Add follow-up date","Monitor")))))))))))</f>
        <v/>
      </c>
      <c r="R99" s="19" t="n"/>
    </row>
    <row r="100" ht="31" customHeight="1">
      <c r="A100" s="18" t="n"/>
      <c r="B100" s="18" t="n"/>
      <c r="C100" s="19" t="n"/>
      <c r="D100" s="19" t="n"/>
      <c r="E100" s="36" t="n"/>
      <c r="F100" s="36" t="n"/>
      <c r="G100" s="19" t="n"/>
      <c r="H100" s="37" t="n"/>
      <c r="I100" s="19" t="n"/>
      <c r="J100" s="18" t="n"/>
      <c r="K100" s="19" t="n"/>
      <c r="L100" s="36" t="n"/>
      <c r="M100" s="18" t="n"/>
      <c r="N100" s="36" t="n"/>
      <c r="O100" s="14">
        <f>IF(OR($A100="",$F100="",Assumptions!$B$2=""),"",IFERROR($F100-Assumptions!$B$2,""))</f>
        <v/>
      </c>
      <c r="P100" s="14">
        <f>IF(OR($A100="",$E100="",$F100=""),"",IFERROR($F100-$E100,""))</f>
        <v/>
      </c>
      <c r="Q100" s="23">
        <f>IF($A100="","",IF(OR(Assumptions!$B$2="",Assumptions!$B$3="",Assumptions!$B$4="",Assumptions!$B$5="",Assumptions!$B$6="",Assumptions!$B$5&lt;Assumptions!$B$4,COUNTBLANK(Assumptions!$A$9:$A$15)&gt;0),"Check assumptions",IF($J100="","Add status",IF($F100="","Add effective date",IF(AND($E100&lt;&gt;"",$F100&lt;$E100),"Date sequence check",IF(OR($J100=Assumptions!$A$13,$J100=Assumptions!$A$14,$J100=Assumptions!$A$15),"Closed",IF(AND($L100&lt;&gt;"",$L100&gt;$F100),"Follow-up after effective - review",IF($F100&lt;Assumptions!$B$2,"Past effective date - review",IF(AND($L100&lt;&gt;"",$L100&lt;=Assumptions!$B$2),"Follow-up due",IF($F100-Assumptions!$B$2&lt;=Assumptions!$B$3,"Effective soon",IF($L100="","Add follow-up date","Monitor")))))))))))</f>
        <v/>
      </c>
      <c r="R100" s="19" t="n"/>
    </row>
    <row r="101" ht="31" customHeight="1">
      <c r="A101" s="18" t="n"/>
      <c r="B101" s="18" t="n"/>
      <c r="C101" s="19" t="n"/>
      <c r="D101" s="19" t="n"/>
      <c r="E101" s="36" t="n"/>
      <c r="F101" s="36" t="n"/>
      <c r="G101" s="19" t="n"/>
      <c r="H101" s="37" t="n"/>
      <c r="I101" s="19" t="n"/>
      <c r="J101" s="18" t="n"/>
      <c r="K101" s="19" t="n"/>
      <c r="L101" s="36" t="n"/>
      <c r="M101" s="18" t="n"/>
      <c r="N101" s="36" t="n"/>
      <c r="O101" s="12">
        <f>IF(OR($A101="",$F101="",Assumptions!$B$2=""),"",IFERROR($F101-Assumptions!$B$2,""))</f>
        <v/>
      </c>
      <c r="P101" s="12">
        <f>IF(OR($A101="",$E101="",$F101=""),"",IFERROR($F101-$E101,""))</f>
        <v/>
      </c>
      <c r="Q101" s="22">
        <f>IF($A101="","",IF(OR(Assumptions!$B$2="",Assumptions!$B$3="",Assumptions!$B$4="",Assumptions!$B$5="",Assumptions!$B$6="",Assumptions!$B$5&lt;Assumptions!$B$4,COUNTBLANK(Assumptions!$A$9:$A$15)&gt;0),"Check assumptions",IF($J101="","Add status",IF($F101="","Add effective date",IF(AND($E101&lt;&gt;"",$F101&lt;$E101),"Date sequence check",IF(OR($J101=Assumptions!$A$13,$J101=Assumptions!$A$14,$J101=Assumptions!$A$15),"Closed",IF(AND($L101&lt;&gt;"",$L101&gt;$F101),"Follow-up after effective - review",IF($F101&lt;Assumptions!$B$2,"Past effective date - review",IF(AND($L101&lt;&gt;"",$L101&lt;=Assumptions!$B$2),"Follow-up due",IF($F101-Assumptions!$B$2&lt;=Assumptions!$B$3,"Effective soon",IF($L101="","Add follow-up date","Monitor")))))))))))</f>
        <v/>
      </c>
      <c r="R101" s="19" t="n"/>
    </row>
    <row r="102" ht="31" customHeight="1">
      <c r="A102" s="18" t="n"/>
      <c r="B102" s="18" t="n"/>
      <c r="C102" s="19" t="n"/>
      <c r="D102" s="19" t="n"/>
      <c r="E102" s="36" t="n"/>
      <c r="F102" s="36" t="n"/>
      <c r="G102" s="19" t="n"/>
      <c r="H102" s="37" t="n"/>
      <c r="I102" s="19" t="n"/>
      <c r="J102" s="18" t="n"/>
      <c r="K102" s="19" t="n"/>
      <c r="L102" s="36" t="n"/>
      <c r="M102" s="18" t="n"/>
      <c r="N102" s="36" t="n"/>
      <c r="O102" s="14">
        <f>IF(OR($A102="",$F102="",Assumptions!$B$2=""),"",IFERROR($F102-Assumptions!$B$2,""))</f>
        <v/>
      </c>
      <c r="P102" s="14">
        <f>IF(OR($A102="",$E102="",$F102=""),"",IFERROR($F102-$E102,""))</f>
        <v/>
      </c>
      <c r="Q102" s="23">
        <f>IF($A102="","",IF(OR(Assumptions!$B$2="",Assumptions!$B$3="",Assumptions!$B$4="",Assumptions!$B$5="",Assumptions!$B$6="",Assumptions!$B$5&lt;Assumptions!$B$4,COUNTBLANK(Assumptions!$A$9:$A$15)&gt;0),"Check assumptions",IF($J102="","Add status",IF($F102="","Add effective date",IF(AND($E102&lt;&gt;"",$F102&lt;$E102),"Date sequence check",IF(OR($J102=Assumptions!$A$13,$J102=Assumptions!$A$14,$J102=Assumptions!$A$15),"Closed",IF(AND($L102&lt;&gt;"",$L102&gt;$F102),"Follow-up after effective - review",IF($F102&lt;Assumptions!$B$2,"Past effective date - review",IF(AND($L102&lt;&gt;"",$L102&lt;=Assumptions!$B$2),"Follow-up due",IF($F102-Assumptions!$B$2&lt;=Assumptions!$B$3,"Effective soon",IF($L102="","Add follow-up date","Monitor")))))))))))</f>
        <v/>
      </c>
      <c r="R102" s="19" t="n"/>
    </row>
    <row r="103" ht="31" customHeight="1">
      <c r="A103" s="18" t="n"/>
      <c r="B103" s="18" t="n"/>
      <c r="C103" s="19" t="n"/>
      <c r="D103" s="19" t="n"/>
      <c r="E103" s="36" t="n"/>
      <c r="F103" s="36" t="n"/>
      <c r="G103" s="19" t="n"/>
      <c r="H103" s="37" t="n"/>
      <c r="I103" s="19" t="n"/>
      <c r="J103" s="18" t="n"/>
      <c r="K103" s="19" t="n"/>
      <c r="L103" s="36" t="n"/>
      <c r="M103" s="18" t="n"/>
      <c r="N103" s="36" t="n"/>
      <c r="O103" s="12">
        <f>IF(OR($A103="",$F103="",Assumptions!$B$2=""),"",IFERROR($F103-Assumptions!$B$2,""))</f>
        <v/>
      </c>
      <c r="P103" s="12">
        <f>IF(OR($A103="",$E103="",$F103=""),"",IFERROR($F103-$E103,""))</f>
        <v/>
      </c>
      <c r="Q103" s="22">
        <f>IF($A103="","",IF(OR(Assumptions!$B$2="",Assumptions!$B$3="",Assumptions!$B$4="",Assumptions!$B$5="",Assumptions!$B$6="",Assumptions!$B$5&lt;Assumptions!$B$4,COUNTBLANK(Assumptions!$A$9:$A$15)&gt;0),"Check assumptions",IF($J103="","Add status",IF($F103="","Add effective date",IF(AND($E103&lt;&gt;"",$F103&lt;$E103),"Date sequence check",IF(OR($J103=Assumptions!$A$13,$J103=Assumptions!$A$14,$J103=Assumptions!$A$15),"Closed",IF(AND($L103&lt;&gt;"",$L103&gt;$F103),"Follow-up after effective - review",IF($F103&lt;Assumptions!$B$2,"Past effective date - review",IF(AND($L103&lt;&gt;"",$L103&lt;=Assumptions!$B$2),"Follow-up due",IF($F103-Assumptions!$B$2&lt;=Assumptions!$B$3,"Effective soon",IF($L103="","Add follow-up date","Monitor")))))))))))</f>
        <v/>
      </c>
      <c r="R103" s="19" t="n"/>
    </row>
    <row r="104" ht="31" customHeight="1">
      <c r="A104" s="18" t="n"/>
      <c r="B104" s="18" t="n"/>
      <c r="C104" s="19" t="n"/>
      <c r="D104" s="19" t="n"/>
      <c r="E104" s="36" t="n"/>
      <c r="F104" s="36" t="n"/>
      <c r="G104" s="19" t="n"/>
      <c r="H104" s="37" t="n"/>
      <c r="I104" s="19" t="n"/>
      <c r="J104" s="18" t="n"/>
      <c r="K104" s="19" t="n"/>
      <c r="L104" s="36" t="n"/>
      <c r="M104" s="18" t="n"/>
      <c r="N104" s="36" t="n"/>
      <c r="O104" s="14">
        <f>IF(OR($A104="",$F104="",Assumptions!$B$2=""),"",IFERROR($F104-Assumptions!$B$2,""))</f>
        <v/>
      </c>
      <c r="P104" s="14">
        <f>IF(OR($A104="",$E104="",$F104=""),"",IFERROR($F104-$E104,""))</f>
        <v/>
      </c>
      <c r="Q104" s="23">
        <f>IF($A104="","",IF(OR(Assumptions!$B$2="",Assumptions!$B$3="",Assumptions!$B$4="",Assumptions!$B$5="",Assumptions!$B$6="",Assumptions!$B$5&lt;Assumptions!$B$4,COUNTBLANK(Assumptions!$A$9:$A$15)&gt;0),"Check assumptions",IF($J104="","Add status",IF($F104="","Add effective date",IF(AND($E104&lt;&gt;"",$F104&lt;$E104),"Date sequence check",IF(OR($J104=Assumptions!$A$13,$J104=Assumptions!$A$14,$J104=Assumptions!$A$15),"Closed",IF(AND($L104&lt;&gt;"",$L104&gt;$F104),"Follow-up after effective - review",IF($F104&lt;Assumptions!$B$2,"Past effective date - review",IF(AND($L104&lt;&gt;"",$L104&lt;=Assumptions!$B$2),"Follow-up due",IF($F104-Assumptions!$B$2&lt;=Assumptions!$B$3,"Effective soon",IF($L104="","Add follow-up date","Monitor")))))))))))</f>
        <v/>
      </c>
      <c r="R104" s="19" t="n"/>
    </row>
    <row r="105" ht="31" customHeight="1">
      <c r="A105" s="18" t="n"/>
      <c r="B105" s="18" t="n"/>
      <c r="C105" s="19" t="n"/>
      <c r="D105" s="19" t="n"/>
      <c r="E105" s="36" t="n"/>
      <c r="F105" s="36" t="n"/>
      <c r="G105" s="19" t="n"/>
      <c r="H105" s="37" t="n"/>
      <c r="I105" s="19" t="n"/>
      <c r="J105" s="18" t="n"/>
      <c r="K105" s="19" t="n"/>
      <c r="L105" s="36" t="n"/>
      <c r="M105" s="18" t="n"/>
      <c r="N105" s="36" t="n"/>
      <c r="O105" s="12">
        <f>IF(OR($A105="",$F105="",Assumptions!$B$2=""),"",IFERROR($F105-Assumptions!$B$2,""))</f>
        <v/>
      </c>
      <c r="P105" s="12">
        <f>IF(OR($A105="",$E105="",$F105=""),"",IFERROR($F105-$E105,""))</f>
        <v/>
      </c>
      <c r="Q105" s="22">
        <f>IF($A105="","",IF(OR(Assumptions!$B$2="",Assumptions!$B$3="",Assumptions!$B$4="",Assumptions!$B$5="",Assumptions!$B$6="",Assumptions!$B$5&lt;Assumptions!$B$4,COUNTBLANK(Assumptions!$A$9:$A$15)&gt;0),"Check assumptions",IF($J105="","Add status",IF($F105="","Add effective date",IF(AND($E105&lt;&gt;"",$F105&lt;$E105),"Date sequence check",IF(OR($J105=Assumptions!$A$13,$J105=Assumptions!$A$14,$J105=Assumptions!$A$15),"Closed",IF(AND($L105&lt;&gt;"",$L105&gt;$F105),"Follow-up after effective - review",IF($F105&lt;Assumptions!$B$2,"Past effective date - review",IF(AND($L105&lt;&gt;"",$L105&lt;=Assumptions!$B$2),"Follow-up due",IF($F105-Assumptions!$B$2&lt;=Assumptions!$B$3,"Effective soon",IF($L105="","Add follow-up date","Monitor")))))))))))</f>
        <v/>
      </c>
      <c r="R105" s="19" t="n"/>
    </row>
    <row r="106" ht="31" customHeight="1">
      <c r="A106" s="18" t="n"/>
      <c r="B106" s="18" t="n"/>
      <c r="C106" s="19" t="n"/>
      <c r="D106" s="19" t="n"/>
      <c r="E106" s="36" t="n"/>
      <c r="F106" s="36" t="n"/>
      <c r="G106" s="19" t="n"/>
      <c r="H106" s="37" t="n"/>
      <c r="I106" s="19" t="n"/>
      <c r="J106" s="18" t="n"/>
      <c r="K106" s="19" t="n"/>
      <c r="L106" s="36" t="n"/>
      <c r="M106" s="18" t="n"/>
      <c r="N106" s="36" t="n"/>
      <c r="O106" s="14">
        <f>IF(OR($A106="",$F106="",Assumptions!$B$2=""),"",IFERROR($F106-Assumptions!$B$2,""))</f>
        <v/>
      </c>
      <c r="P106" s="14">
        <f>IF(OR($A106="",$E106="",$F106=""),"",IFERROR($F106-$E106,""))</f>
        <v/>
      </c>
      <c r="Q106" s="23">
        <f>IF($A106="","",IF(OR(Assumptions!$B$2="",Assumptions!$B$3="",Assumptions!$B$4="",Assumptions!$B$5="",Assumptions!$B$6="",Assumptions!$B$5&lt;Assumptions!$B$4,COUNTBLANK(Assumptions!$A$9:$A$15)&gt;0),"Check assumptions",IF($J106="","Add status",IF($F106="","Add effective date",IF(AND($E106&lt;&gt;"",$F106&lt;$E106),"Date sequence check",IF(OR($J106=Assumptions!$A$13,$J106=Assumptions!$A$14,$J106=Assumptions!$A$15),"Closed",IF(AND($L106&lt;&gt;"",$L106&gt;$F106),"Follow-up after effective - review",IF($F106&lt;Assumptions!$B$2,"Past effective date - review",IF(AND($L106&lt;&gt;"",$L106&lt;=Assumptions!$B$2),"Follow-up due",IF($F106-Assumptions!$B$2&lt;=Assumptions!$B$3,"Effective soon",IF($L106="","Add follow-up date","Monitor")))))))))))</f>
        <v/>
      </c>
      <c r="R106" s="19" t="n"/>
    </row>
    <row r="107" ht="31" customHeight="1">
      <c r="A107" s="18" t="n"/>
      <c r="B107" s="18" t="n"/>
      <c r="C107" s="19" t="n"/>
      <c r="D107" s="19" t="n"/>
      <c r="E107" s="36" t="n"/>
      <c r="F107" s="36" t="n"/>
      <c r="G107" s="19" t="n"/>
      <c r="H107" s="37" t="n"/>
      <c r="I107" s="19" t="n"/>
      <c r="J107" s="18" t="n"/>
      <c r="K107" s="19" t="n"/>
      <c r="L107" s="36" t="n"/>
      <c r="M107" s="18" t="n"/>
      <c r="N107" s="36" t="n"/>
      <c r="O107" s="12">
        <f>IF(OR($A107="",$F107="",Assumptions!$B$2=""),"",IFERROR($F107-Assumptions!$B$2,""))</f>
        <v/>
      </c>
      <c r="P107" s="12">
        <f>IF(OR($A107="",$E107="",$F107=""),"",IFERROR($F107-$E107,""))</f>
        <v/>
      </c>
      <c r="Q107" s="22">
        <f>IF($A107="","",IF(OR(Assumptions!$B$2="",Assumptions!$B$3="",Assumptions!$B$4="",Assumptions!$B$5="",Assumptions!$B$6="",Assumptions!$B$5&lt;Assumptions!$B$4,COUNTBLANK(Assumptions!$A$9:$A$15)&gt;0),"Check assumptions",IF($J107="","Add status",IF($F107="","Add effective date",IF(AND($E107&lt;&gt;"",$F107&lt;$E107),"Date sequence check",IF(OR($J107=Assumptions!$A$13,$J107=Assumptions!$A$14,$J107=Assumptions!$A$15),"Closed",IF(AND($L107&lt;&gt;"",$L107&gt;$F107),"Follow-up after effective - review",IF($F107&lt;Assumptions!$B$2,"Past effective date - review",IF(AND($L107&lt;&gt;"",$L107&lt;=Assumptions!$B$2),"Follow-up due",IF($F107-Assumptions!$B$2&lt;=Assumptions!$B$3,"Effective soon",IF($L107="","Add follow-up date","Monitor")))))))))))</f>
        <v/>
      </c>
      <c r="R107" s="19" t="n"/>
    </row>
    <row r="108" ht="31" customHeight="1">
      <c r="A108" s="18" t="n"/>
      <c r="B108" s="18" t="n"/>
      <c r="C108" s="19" t="n"/>
      <c r="D108" s="19" t="n"/>
      <c r="E108" s="36" t="n"/>
      <c r="F108" s="36" t="n"/>
      <c r="G108" s="19" t="n"/>
      <c r="H108" s="37" t="n"/>
      <c r="I108" s="19" t="n"/>
      <c r="J108" s="18" t="n"/>
      <c r="K108" s="19" t="n"/>
      <c r="L108" s="36" t="n"/>
      <c r="M108" s="18" t="n"/>
      <c r="N108" s="36" t="n"/>
      <c r="O108" s="14">
        <f>IF(OR($A108="",$F108="",Assumptions!$B$2=""),"",IFERROR($F108-Assumptions!$B$2,""))</f>
        <v/>
      </c>
      <c r="P108" s="14">
        <f>IF(OR($A108="",$E108="",$F108=""),"",IFERROR($F108-$E108,""))</f>
        <v/>
      </c>
      <c r="Q108" s="23">
        <f>IF($A108="","",IF(OR(Assumptions!$B$2="",Assumptions!$B$3="",Assumptions!$B$4="",Assumptions!$B$5="",Assumptions!$B$6="",Assumptions!$B$5&lt;Assumptions!$B$4,COUNTBLANK(Assumptions!$A$9:$A$15)&gt;0),"Check assumptions",IF($J108="","Add status",IF($F108="","Add effective date",IF(AND($E108&lt;&gt;"",$F108&lt;$E108),"Date sequence check",IF(OR($J108=Assumptions!$A$13,$J108=Assumptions!$A$14,$J108=Assumptions!$A$15),"Closed",IF(AND($L108&lt;&gt;"",$L108&gt;$F108),"Follow-up after effective - review",IF($F108&lt;Assumptions!$B$2,"Past effective date - review",IF(AND($L108&lt;&gt;"",$L108&lt;=Assumptions!$B$2),"Follow-up due",IF($F108-Assumptions!$B$2&lt;=Assumptions!$B$3,"Effective soon",IF($L108="","Add follow-up date","Monitor")))))))))))</f>
        <v/>
      </c>
      <c r="R108" s="19" t="n"/>
    </row>
    <row r="109" ht="31" customHeight="1">
      <c r="A109" s="18" t="n"/>
      <c r="B109" s="18" t="n"/>
      <c r="C109" s="19" t="n"/>
      <c r="D109" s="19" t="n"/>
      <c r="E109" s="36" t="n"/>
      <c r="F109" s="36" t="n"/>
      <c r="G109" s="19" t="n"/>
      <c r="H109" s="37" t="n"/>
      <c r="I109" s="19" t="n"/>
      <c r="J109" s="18" t="n"/>
      <c r="K109" s="19" t="n"/>
      <c r="L109" s="36" t="n"/>
      <c r="M109" s="18" t="n"/>
      <c r="N109" s="36" t="n"/>
      <c r="O109" s="12">
        <f>IF(OR($A109="",$F109="",Assumptions!$B$2=""),"",IFERROR($F109-Assumptions!$B$2,""))</f>
        <v/>
      </c>
      <c r="P109" s="12">
        <f>IF(OR($A109="",$E109="",$F109=""),"",IFERROR($F109-$E109,""))</f>
        <v/>
      </c>
      <c r="Q109" s="22">
        <f>IF($A109="","",IF(OR(Assumptions!$B$2="",Assumptions!$B$3="",Assumptions!$B$4="",Assumptions!$B$5="",Assumptions!$B$6="",Assumptions!$B$5&lt;Assumptions!$B$4,COUNTBLANK(Assumptions!$A$9:$A$15)&gt;0),"Check assumptions",IF($J109="","Add status",IF($F109="","Add effective date",IF(AND($E109&lt;&gt;"",$F109&lt;$E109),"Date sequence check",IF(OR($J109=Assumptions!$A$13,$J109=Assumptions!$A$14,$J109=Assumptions!$A$15),"Closed",IF(AND($L109&lt;&gt;"",$L109&gt;$F109),"Follow-up after effective - review",IF($F109&lt;Assumptions!$B$2,"Past effective date - review",IF(AND($L109&lt;&gt;"",$L109&lt;=Assumptions!$B$2),"Follow-up due",IF($F109-Assumptions!$B$2&lt;=Assumptions!$B$3,"Effective soon",IF($L109="","Add follow-up date","Monitor")))))))))))</f>
        <v/>
      </c>
      <c r="R109" s="19" t="n"/>
    </row>
    <row r="110" ht="31" customHeight="1">
      <c r="A110" s="18" t="n"/>
      <c r="B110" s="18" t="n"/>
      <c r="C110" s="19" t="n"/>
      <c r="D110" s="19" t="n"/>
      <c r="E110" s="36" t="n"/>
      <c r="F110" s="36" t="n"/>
      <c r="G110" s="19" t="n"/>
      <c r="H110" s="37" t="n"/>
      <c r="I110" s="19" t="n"/>
      <c r="J110" s="18" t="n"/>
      <c r="K110" s="19" t="n"/>
      <c r="L110" s="36" t="n"/>
      <c r="M110" s="18" t="n"/>
      <c r="N110" s="36" t="n"/>
      <c r="O110" s="14">
        <f>IF(OR($A110="",$F110="",Assumptions!$B$2=""),"",IFERROR($F110-Assumptions!$B$2,""))</f>
        <v/>
      </c>
      <c r="P110" s="14">
        <f>IF(OR($A110="",$E110="",$F110=""),"",IFERROR($F110-$E110,""))</f>
        <v/>
      </c>
      <c r="Q110" s="23">
        <f>IF($A110="","",IF(OR(Assumptions!$B$2="",Assumptions!$B$3="",Assumptions!$B$4="",Assumptions!$B$5="",Assumptions!$B$6="",Assumptions!$B$5&lt;Assumptions!$B$4,COUNTBLANK(Assumptions!$A$9:$A$15)&gt;0),"Check assumptions",IF($J110="","Add status",IF($F110="","Add effective date",IF(AND($E110&lt;&gt;"",$F110&lt;$E110),"Date sequence check",IF(OR($J110=Assumptions!$A$13,$J110=Assumptions!$A$14,$J110=Assumptions!$A$15),"Closed",IF(AND($L110&lt;&gt;"",$L110&gt;$F110),"Follow-up after effective - review",IF($F110&lt;Assumptions!$B$2,"Past effective date - review",IF(AND($L110&lt;&gt;"",$L110&lt;=Assumptions!$B$2),"Follow-up due",IF($F110-Assumptions!$B$2&lt;=Assumptions!$B$3,"Effective soon",IF($L110="","Add follow-up date","Monitor")))))))))))</f>
        <v/>
      </c>
      <c r="R110" s="19" t="n"/>
    </row>
    <row r="111" ht="31" customHeight="1">
      <c r="A111" s="18" t="n"/>
      <c r="B111" s="18" t="n"/>
      <c r="C111" s="19" t="n"/>
      <c r="D111" s="19" t="n"/>
      <c r="E111" s="36" t="n"/>
      <c r="F111" s="36" t="n"/>
      <c r="G111" s="19" t="n"/>
      <c r="H111" s="37" t="n"/>
      <c r="I111" s="19" t="n"/>
      <c r="J111" s="18" t="n"/>
      <c r="K111" s="19" t="n"/>
      <c r="L111" s="36" t="n"/>
      <c r="M111" s="18" t="n"/>
      <c r="N111" s="36" t="n"/>
      <c r="O111" s="12">
        <f>IF(OR($A111="",$F111="",Assumptions!$B$2=""),"",IFERROR($F111-Assumptions!$B$2,""))</f>
        <v/>
      </c>
      <c r="P111" s="12">
        <f>IF(OR($A111="",$E111="",$F111=""),"",IFERROR($F111-$E111,""))</f>
        <v/>
      </c>
      <c r="Q111" s="22">
        <f>IF($A111="","",IF(OR(Assumptions!$B$2="",Assumptions!$B$3="",Assumptions!$B$4="",Assumptions!$B$5="",Assumptions!$B$6="",Assumptions!$B$5&lt;Assumptions!$B$4,COUNTBLANK(Assumptions!$A$9:$A$15)&gt;0),"Check assumptions",IF($J111="","Add status",IF($F111="","Add effective date",IF(AND($E111&lt;&gt;"",$F111&lt;$E111),"Date sequence check",IF(OR($J111=Assumptions!$A$13,$J111=Assumptions!$A$14,$J111=Assumptions!$A$15),"Closed",IF(AND($L111&lt;&gt;"",$L111&gt;$F111),"Follow-up after effective - review",IF($F111&lt;Assumptions!$B$2,"Past effective date - review",IF(AND($L111&lt;&gt;"",$L111&lt;=Assumptions!$B$2),"Follow-up due",IF($F111-Assumptions!$B$2&lt;=Assumptions!$B$3,"Effective soon",IF($L111="","Add follow-up date","Monitor")))))))))))</f>
        <v/>
      </c>
      <c r="R111" s="19" t="n"/>
    </row>
    <row r="112" ht="31" customHeight="1">
      <c r="A112" s="18" t="n"/>
      <c r="B112" s="18" t="n"/>
      <c r="C112" s="19" t="n"/>
      <c r="D112" s="19" t="n"/>
      <c r="E112" s="36" t="n"/>
      <c r="F112" s="36" t="n"/>
      <c r="G112" s="19" t="n"/>
      <c r="H112" s="37" t="n"/>
      <c r="I112" s="19" t="n"/>
      <c r="J112" s="18" t="n"/>
      <c r="K112" s="19" t="n"/>
      <c r="L112" s="36" t="n"/>
      <c r="M112" s="18" t="n"/>
      <c r="N112" s="36" t="n"/>
      <c r="O112" s="14">
        <f>IF(OR($A112="",$F112="",Assumptions!$B$2=""),"",IFERROR($F112-Assumptions!$B$2,""))</f>
        <v/>
      </c>
      <c r="P112" s="14">
        <f>IF(OR($A112="",$E112="",$F112=""),"",IFERROR($F112-$E112,""))</f>
        <v/>
      </c>
      <c r="Q112" s="23">
        <f>IF($A112="","",IF(OR(Assumptions!$B$2="",Assumptions!$B$3="",Assumptions!$B$4="",Assumptions!$B$5="",Assumptions!$B$6="",Assumptions!$B$5&lt;Assumptions!$B$4,COUNTBLANK(Assumptions!$A$9:$A$15)&gt;0),"Check assumptions",IF($J112="","Add status",IF($F112="","Add effective date",IF(AND($E112&lt;&gt;"",$F112&lt;$E112),"Date sequence check",IF(OR($J112=Assumptions!$A$13,$J112=Assumptions!$A$14,$J112=Assumptions!$A$15),"Closed",IF(AND($L112&lt;&gt;"",$L112&gt;$F112),"Follow-up after effective - review",IF($F112&lt;Assumptions!$B$2,"Past effective date - review",IF(AND($L112&lt;&gt;"",$L112&lt;=Assumptions!$B$2),"Follow-up due",IF($F112-Assumptions!$B$2&lt;=Assumptions!$B$3,"Effective soon",IF($L112="","Add follow-up date","Monitor")))))))))))</f>
        <v/>
      </c>
      <c r="R112" s="19" t="n"/>
    </row>
    <row r="113" ht="31" customHeight="1">
      <c r="A113" s="18" t="n"/>
      <c r="B113" s="18" t="n"/>
      <c r="C113" s="19" t="n"/>
      <c r="D113" s="19" t="n"/>
      <c r="E113" s="36" t="n"/>
      <c r="F113" s="36" t="n"/>
      <c r="G113" s="19" t="n"/>
      <c r="H113" s="37" t="n"/>
      <c r="I113" s="19" t="n"/>
      <c r="J113" s="18" t="n"/>
      <c r="K113" s="19" t="n"/>
      <c r="L113" s="36" t="n"/>
      <c r="M113" s="18" t="n"/>
      <c r="N113" s="36" t="n"/>
      <c r="O113" s="12">
        <f>IF(OR($A113="",$F113="",Assumptions!$B$2=""),"",IFERROR($F113-Assumptions!$B$2,""))</f>
        <v/>
      </c>
      <c r="P113" s="12">
        <f>IF(OR($A113="",$E113="",$F113=""),"",IFERROR($F113-$E113,""))</f>
        <v/>
      </c>
      <c r="Q113" s="22">
        <f>IF($A113="","",IF(OR(Assumptions!$B$2="",Assumptions!$B$3="",Assumptions!$B$4="",Assumptions!$B$5="",Assumptions!$B$6="",Assumptions!$B$5&lt;Assumptions!$B$4,COUNTBLANK(Assumptions!$A$9:$A$15)&gt;0),"Check assumptions",IF($J113="","Add status",IF($F113="","Add effective date",IF(AND($E113&lt;&gt;"",$F113&lt;$E113),"Date sequence check",IF(OR($J113=Assumptions!$A$13,$J113=Assumptions!$A$14,$J113=Assumptions!$A$15),"Closed",IF(AND($L113&lt;&gt;"",$L113&gt;$F113),"Follow-up after effective - review",IF($F113&lt;Assumptions!$B$2,"Past effective date - review",IF(AND($L113&lt;&gt;"",$L113&lt;=Assumptions!$B$2),"Follow-up due",IF($F113-Assumptions!$B$2&lt;=Assumptions!$B$3,"Effective soon",IF($L113="","Add follow-up date","Monitor")))))))))))</f>
        <v/>
      </c>
      <c r="R113" s="19" t="n"/>
    </row>
    <row r="114" ht="31" customHeight="1">
      <c r="A114" s="18" t="n"/>
      <c r="B114" s="18" t="n"/>
      <c r="C114" s="19" t="n"/>
      <c r="D114" s="19" t="n"/>
      <c r="E114" s="36" t="n"/>
      <c r="F114" s="36" t="n"/>
      <c r="G114" s="19" t="n"/>
      <c r="H114" s="37" t="n"/>
      <c r="I114" s="19" t="n"/>
      <c r="J114" s="18" t="n"/>
      <c r="K114" s="19" t="n"/>
      <c r="L114" s="36" t="n"/>
      <c r="M114" s="18" t="n"/>
      <c r="N114" s="36" t="n"/>
      <c r="O114" s="14">
        <f>IF(OR($A114="",$F114="",Assumptions!$B$2=""),"",IFERROR($F114-Assumptions!$B$2,""))</f>
        <v/>
      </c>
      <c r="P114" s="14">
        <f>IF(OR($A114="",$E114="",$F114=""),"",IFERROR($F114-$E114,""))</f>
        <v/>
      </c>
      <c r="Q114" s="23">
        <f>IF($A114="","",IF(OR(Assumptions!$B$2="",Assumptions!$B$3="",Assumptions!$B$4="",Assumptions!$B$5="",Assumptions!$B$6="",Assumptions!$B$5&lt;Assumptions!$B$4,COUNTBLANK(Assumptions!$A$9:$A$15)&gt;0),"Check assumptions",IF($J114="","Add status",IF($F114="","Add effective date",IF(AND($E114&lt;&gt;"",$F114&lt;$E114),"Date sequence check",IF(OR($J114=Assumptions!$A$13,$J114=Assumptions!$A$14,$J114=Assumptions!$A$15),"Closed",IF(AND($L114&lt;&gt;"",$L114&gt;$F114),"Follow-up after effective - review",IF($F114&lt;Assumptions!$B$2,"Past effective date - review",IF(AND($L114&lt;&gt;"",$L114&lt;=Assumptions!$B$2),"Follow-up due",IF($F114-Assumptions!$B$2&lt;=Assumptions!$B$3,"Effective soon",IF($L114="","Add follow-up date","Monitor")))))))))))</f>
        <v/>
      </c>
      <c r="R114" s="19" t="n"/>
    </row>
    <row r="115" ht="31" customHeight="1">
      <c r="A115" s="18" t="n"/>
      <c r="B115" s="18" t="n"/>
      <c r="C115" s="19" t="n"/>
      <c r="D115" s="19" t="n"/>
      <c r="E115" s="36" t="n"/>
      <c r="F115" s="36" t="n"/>
      <c r="G115" s="19" t="n"/>
      <c r="H115" s="37" t="n"/>
      <c r="I115" s="19" t="n"/>
      <c r="J115" s="18" t="n"/>
      <c r="K115" s="19" t="n"/>
      <c r="L115" s="36" t="n"/>
      <c r="M115" s="18" t="n"/>
      <c r="N115" s="36" t="n"/>
      <c r="O115" s="12">
        <f>IF(OR($A115="",$F115="",Assumptions!$B$2=""),"",IFERROR($F115-Assumptions!$B$2,""))</f>
        <v/>
      </c>
      <c r="P115" s="12">
        <f>IF(OR($A115="",$E115="",$F115=""),"",IFERROR($F115-$E115,""))</f>
        <v/>
      </c>
      <c r="Q115" s="22">
        <f>IF($A115="","",IF(OR(Assumptions!$B$2="",Assumptions!$B$3="",Assumptions!$B$4="",Assumptions!$B$5="",Assumptions!$B$6="",Assumptions!$B$5&lt;Assumptions!$B$4,COUNTBLANK(Assumptions!$A$9:$A$15)&gt;0),"Check assumptions",IF($J115="","Add status",IF($F115="","Add effective date",IF(AND($E115&lt;&gt;"",$F115&lt;$E115),"Date sequence check",IF(OR($J115=Assumptions!$A$13,$J115=Assumptions!$A$14,$J115=Assumptions!$A$15),"Closed",IF(AND($L115&lt;&gt;"",$L115&gt;$F115),"Follow-up after effective - review",IF($F115&lt;Assumptions!$B$2,"Past effective date - review",IF(AND($L115&lt;&gt;"",$L115&lt;=Assumptions!$B$2),"Follow-up due",IF($F115-Assumptions!$B$2&lt;=Assumptions!$B$3,"Effective soon",IF($L115="","Add follow-up date","Monitor")))))))))))</f>
        <v/>
      </c>
      <c r="R115" s="19" t="n"/>
    </row>
    <row r="116" ht="31" customHeight="1">
      <c r="A116" s="18" t="n"/>
      <c r="B116" s="18" t="n"/>
      <c r="C116" s="19" t="n"/>
      <c r="D116" s="19" t="n"/>
      <c r="E116" s="36" t="n"/>
      <c r="F116" s="36" t="n"/>
      <c r="G116" s="19" t="n"/>
      <c r="H116" s="37" t="n"/>
      <c r="I116" s="19" t="n"/>
      <c r="J116" s="18" t="n"/>
      <c r="K116" s="19" t="n"/>
      <c r="L116" s="36" t="n"/>
      <c r="M116" s="18" t="n"/>
      <c r="N116" s="36" t="n"/>
      <c r="O116" s="14">
        <f>IF(OR($A116="",$F116="",Assumptions!$B$2=""),"",IFERROR($F116-Assumptions!$B$2,""))</f>
        <v/>
      </c>
      <c r="P116" s="14">
        <f>IF(OR($A116="",$E116="",$F116=""),"",IFERROR($F116-$E116,""))</f>
        <v/>
      </c>
      <c r="Q116" s="23">
        <f>IF($A116="","",IF(OR(Assumptions!$B$2="",Assumptions!$B$3="",Assumptions!$B$4="",Assumptions!$B$5="",Assumptions!$B$6="",Assumptions!$B$5&lt;Assumptions!$B$4,COUNTBLANK(Assumptions!$A$9:$A$15)&gt;0),"Check assumptions",IF($J116="","Add status",IF($F116="","Add effective date",IF(AND($E116&lt;&gt;"",$F116&lt;$E116),"Date sequence check",IF(OR($J116=Assumptions!$A$13,$J116=Assumptions!$A$14,$J116=Assumptions!$A$15),"Closed",IF(AND($L116&lt;&gt;"",$L116&gt;$F116),"Follow-up after effective - review",IF($F116&lt;Assumptions!$B$2,"Past effective date - review",IF(AND($L116&lt;&gt;"",$L116&lt;=Assumptions!$B$2),"Follow-up due",IF($F116-Assumptions!$B$2&lt;=Assumptions!$B$3,"Effective soon",IF($L116="","Add follow-up date","Monitor")))))))))))</f>
        <v/>
      </c>
      <c r="R116" s="19" t="n"/>
    </row>
    <row r="117" ht="31" customHeight="1">
      <c r="A117" s="18" t="n"/>
      <c r="B117" s="18" t="n"/>
      <c r="C117" s="19" t="n"/>
      <c r="D117" s="19" t="n"/>
      <c r="E117" s="36" t="n"/>
      <c r="F117" s="36" t="n"/>
      <c r="G117" s="19" t="n"/>
      <c r="H117" s="37" t="n"/>
      <c r="I117" s="19" t="n"/>
      <c r="J117" s="18" t="n"/>
      <c r="K117" s="19" t="n"/>
      <c r="L117" s="36" t="n"/>
      <c r="M117" s="18" t="n"/>
      <c r="N117" s="36" t="n"/>
      <c r="O117" s="12">
        <f>IF(OR($A117="",$F117="",Assumptions!$B$2=""),"",IFERROR($F117-Assumptions!$B$2,""))</f>
        <v/>
      </c>
      <c r="P117" s="12">
        <f>IF(OR($A117="",$E117="",$F117=""),"",IFERROR($F117-$E117,""))</f>
        <v/>
      </c>
      <c r="Q117" s="22">
        <f>IF($A117="","",IF(OR(Assumptions!$B$2="",Assumptions!$B$3="",Assumptions!$B$4="",Assumptions!$B$5="",Assumptions!$B$6="",Assumptions!$B$5&lt;Assumptions!$B$4,COUNTBLANK(Assumptions!$A$9:$A$15)&gt;0),"Check assumptions",IF($J117="","Add status",IF($F117="","Add effective date",IF(AND($E117&lt;&gt;"",$F117&lt;$E117),"Date sequence check",IF(OR($J117=Assumptions!$A$13,$J117=Assumptions!$A$14,$J117=Assumptions!$A$15),"Closed",IF(AND($L117&lt;&gt;"",$L117&gt;$F117),"Follow-up after effective - review",IF($F117&lt;Assumptions!$B$2,"Past effective date - review",IF(AND($L117&lt;&gt;"",$L117&lt;=Assumptions!$B$2),"Follow-up due",IF($F117-Assumptions!$B$2&lt;=Assumptions!$B$3,"Effective soon",IF($L117="","Add follow-up date","Monitor")))))))))))</f>
        <v/>
      </c>
      <c r="R117" s="19" t="n"/>
    </row>
    <row r="118" ht="31" customHeight="1">
      <c r="A118" s="18" t="n"/>
      <c r="B118" s="18" t="n"/>
      <c r="C118" s="19" t="n"/>
      <c r="D118" s="19" t="n"/>
      <c r="E118" s="36" t="n"/>
      <c r="F118" s="36" t="n"/>
      <c r="G118" s="19" t="n"/>
      <c r="H118" s="37" t="n"/>
      <c r="I118" s="19" t="n"/>
      <c r="J118" s="18" t="n"/>
      <c r="K118" s="19" t="n"/>
      <c r="L118" s="36" t="n"/>
      <c r="M118" s="18" t="n"/>
      <c r="N118" s="36" t="n"/>
      <c r="O118" s="14">
        <f>IF(OR($A118="",$F118="",Assumptions!$B$2=""),"",IFERROR($F118-Assumptions!$B$2,""))</f>
        <v/>
      </c>
      <c r="P118" s="14">
        <f>IF(OR($A118="",$E118="",$F118=""),"",IFERROR($F118-$E118,""))</f>
        <v/>
      </c>
      <c r="Q118" s="23">
        <f>IF($A118="","",IF(OR(Assumptions!$B$2="",Assumptions!$B$3="",Assumptions!$B$4="",Assumptions!$B$5="",Assumptions!$B$6="",Assumptions!$B$5&lt;Assumptions!$B$4,COUNTBLANK(Assumptions!$A$9:$A$15)&gt;0),"Check assumptions",IF($J118="","Add status",IF($F118="","Add effective date",IF(AND($E118&lt;&gt;"",$F118&lt;$E118),"Date sequence check",IF(OR($J118=Assumptions!$A$13,$J118=Assumptions!$A$14,$J118=Assumptions!$A$15),"Closed",IF(AND($L118&lt;&gt;"",$L118&gt;$F118),"Follow-up after effective - review",IF($F118&lt;Assumptions!$B$2,"Past effective date - review",IF(AND($L118&lt;&gt;"",$L118&lt;=Assumptions!$B$2),"Follow-up due",IF($F118-Assumptions!$B$2&lt;=Assumptions!$B$3,"Effective soon",IF($L118="","Add follow-up date","Monitor")))))))))))</f>
        <v/>
      </c>
      <c r="R118" s="19" t="n"/>
    </row>
    <row r="119" ht="31" customHeight="1">
      <c r="A119" s="18" t="n"/>
      <c r="B119" s="18" t="n"/>
      <c r="C119" s="19" t="n"/>
      <c r="D119" s="19" t="n"/>
      <c r="E119" s="36" t="n"/>
      <c r="F119" s="36" t="n"/>
      <c r="G119" s="19" t="n"/>
      <c r="H119" s="37" t="n"/>
      <c r="I119" s="19" t="n"/>
      <c r="J119" s="18" t="n"/>
      <c r="K119" s="19" t="n"/>
      <c r="L119" s="36" t="n"/>
      <c r="M119" s="18" t="n"/>
      <c r="N119" s="36" t="n"/>
      <c r="O119" s="12">
        <f>IF(OR($A119="",$F119="",Assumptions!$B$2=""),"",IFERROR($F119-Assumptions!$B$2,""))</f>
        <v/>
      </c>
      <c r="P119" s="12">
        <f>IF(OR($A119="",$E119="",$F119=""),"",IFERROR($F119-$E119,""))</f>
        <v/>
      </c>
      <c r="Q119" s="22">
        <f>IF($A119="","",IF(OR(Assumptions!$B$2="",Assumptions!$B$3="",Assumptions!$B$4="",Assumptions!$B$5="",Assumptions!$B$6="",Assumptions!$B$5&lt;Assumptions!$B$4,COUNTBLANK(Assumptions!$A$9:$A$15)&gt;0),"Check assumptions",IF($J119="","Add status",IF($F119="","Add effective date",IF(AND($E119&lt;&gt;"",$F119&lt;$E119),"Date sequence check",IF(OR($J119=Assumptions!$A$13,$J119=Assumptions!$A$14,$J119=Assumptions!$A$15),"Closed",IF(AND($L119&lt;&gt;"",$L119&gt;$F119),"Follow-up after effective - review",IF($F119&lt;Assumptions!$B$2,"Past effective date - review",IF(AND($L119&lt;&gt;"",$L119&lt;=Assumptions!$B$2),"Follow-up due",IF($F119-Assumptions!$B$2&lt;=Assumptions!$B$3,"Effective soon",IF($L119="","Add follow-up date","Monitor")))))))))))</f>
        <v/>
      </c>
      <c r="R119" s="19" t="n"/>
    </row>
    <row r="120" ht="31" customHeight="1">
      <c r="A120" s="18" t="n"/>
      <c r="B120" s="18" t="n"/>
      <c r="C120" s="19" t="n"/>
      <c r="D120" s="19" t="n"/>
      <c r="E120" s="36" t="n"/>
      <c r="F120" s="36" t="n"/>
      <c r="G120" s="19" t="n"/>
      <c r="H120" s="37" t="n"/>
      <c r="I120" s="19" t="n"/>
      <c r="J120" s="18" t="n"/>
      <c r="K120" s="19" t="n"/>
      <c r="L120" s="36" t="n"/>
      <c r="M120" s="18" t="n"/>
      <c r="N120" s="36" t="n"/>
      <c r="O120" s="14">
        <f>IF(OR($A120="",$F120="",Assumptions!$B$2=""),"",IFERROR($F120-Assumptions!$B$2,""))</f>
        <v/>
      </c>
      <c r="P120" s="14">
        <f>IF(OR($A120="",$E120="",$F120=""),"",IFERROR($F120-$E120,""))</f>
        <v/>
      </c>
      <c r="Q120" s="23">
        <f>IF($A120="","",IF(OR(Assumptions!$B$2="",Assumptions!$B$3="",Assumptions!$B$4="",Assumptions!$B$5="",Assumptions!$B$6="",Assumptions!$B$5&lt;Assumptions!$B$4,COUNTBLANK(Assumptions!$A$9:$A$15)&gt;0),"Check assumptions",IF($J120="","Add status",IF($F120="","Add effective date",IF(AND($E120&lt;&gt;"",$F120&lt;$E120),"Date sequence check",IF(OR($J120=Assumptions!$A$13,$J120=Assumptions!$A$14,$J120=Assumptions!$A$15),"Closed",IF(AND($L120&lt;&gt;"",$L120&gt;$F120),"Follow-up after effective - review",IF($F120&lt;Assumptions!$B$2,"Past effective date - review",IF(AND($L120&lt;&gt;"",$L120&lt;=Assumptions!$B$2),"Follow-up due",IF($F120-Assumptions!$B$2&lt;=Assumptions!$B$3,"Effective soon",IF($L120="","Add follow-up date","Monitor")))))))))))</f>
        <v/>
      </c>
      <c r="R120" s="19" t="n"/>
    </row>
    <row r="121" ht="31" customHeight="1">
      <c r="A121" s="18" t="n"/>
      <c r="B121" s="18" t="n"/>
      <c r="C121" s="19" t="n"/>
      <c r="D121" s="19" t="n"/>
      <c r="E121" s="36" t="n"/>
      <c r="F121" s="36" t="n"/>
      <c r="G121" s="19" t="n"/>
      <c r="H121" s="37" t="n"/>
      <c r="I121" s="19" t="n"/>
      <c r="J121" s="18" t="n"/>
      <c r="K121" s="19" t="n"/>
      <c r="L121" s="36" t="n"/>
      <c r="M121" s="18" t="n"/>
      <c r="N121" s="36" t="n"/>
      <c r="O121" s="12">
        <f>IF(OR($A121="",$F121="",Assumptions!$B$2=""),"",IFERROR($F121-Assumptions!$B$2,""))</f>
        <v/>
      </c>
      <c r="P121" s="12">
        <f>IF(OR($A121="",$E121="",$F121=""),"",IFERROR($F121-$E121,""))</f>
        <v/>
      </c>
      <c r="Q121" s="22">
        <f>IF($A121="","",IF(OR(Assumptions!$B$2="",Assumptions!$B$3="",Assumptions!$B$4="",Assumptions!$B$5="",Assumptions!$B$6="",Assumptions!$B$5&lt;Assumptions!$B$4,COUNTBLANK(Assumptions!$A$9:$A$15)&gt;0),"Check assumptions",IF($J121="","Add status",IF($F121="","Add effective date",IF(AND($E121&lt;&gt;"",$F121&lt;$E121),"Date sequence check",IF(OR($J121=Assumptions!$A$13,$J121=Assumptions!$A$14,$J121=Assumptions!$A$15),"Closed",IF(AND($L121&lt;&gt;"",$L121&gt;$F121),"Follow-up after effective - review",IF($F121&lt;Assumptions!$B$2,"Past effective date - review",IF(AND($L121&lt;&gt;"",$L121&lt;=Assumptions!$B$2),"Follow-up due",IF($F121-Assumptions!$B$2&lt;=Assumptions!$B$3,"Effective soon",IF($L121="","Add follow-up date","Monitor")))))))))))</f>
        <v/>
      </c>
      <c r="R121" s="19" t="n"/>
    </row>
    <row r="122" ht="31" customHeight="1">
      <c r="A122" s="18" t="n"/>
      <c r="B122" s="18" t="n"/>
      <c r="C122" s="19" t="n"/>
      <c r="D122" s="19" t="n"/>
      <c r="E122" s="36" t="n"/>
      <c r="F122" s="36" t="n"/>
      <c r="G122" s="19" t="n"/>
      <c r="H122" s="37" t="n"/>
      <c r="I122" s="19" t="n"/>
      <c r="J122" s="18" t="n"/>
      <c r="K122" s="19" t="n"/>
      <c r="L122" s="36" t="n"/>
      <c r="M122" s="18" t="n"/>
      <c r="N122" s="36" t="n"/>
      <c r="O122" s="14">
        <f>IF(OR($A122="",$F122="",Assumptions!$B$2=""),"",IFERROR($F122-Assumptions!$B$2,""))</f>
        <v/>
      </c>
      <c r="P122" s="14">
        <f>IF(OR($A122="",$E122="",$F122=""),"",IFERROR($F122-$E122,""))</f>
        <v/>
      </c>
      <c r="Q122" s="23">
        <f>IF($A122="","",IF(OR(Assumptions!$B$2="",Assumptions!$B$3="",Assumptions!$B$4="",Assumptions!$B$5="",Assumptions!$B$6="",Assumptions!$B$5&lt;Assumptions!$B$4,COUNTBLANK(Assumptions!$A$9:$A$15)&gt;0),"Check assumptions",IF($J122="","Add status",IF($F122="","Add effective date",IF(AND($E122&lt;&gt;"",$F122&lt;$E122),"Date sequence check",IF(OR($J122=Assumptions!$A$13,$J122=Assumptions!$A$14,$J122=Assumptions!$A$15),"Closed",IF(AND($L122&lt;&gt;"",$L122&gt;$F122),"Follow-up after effective - review",IF($F122&lt;Assumptions!$B$2,"Past effective date - review",IF(AND($L122&lt;&gt;"",$L122&lt;=Assumptions!$B$2),"Follow-up due",IF($F122-Assumptions!$B$2&lt;=Assumptions!$B$3,"Effective soon",IF($L122="","Add follow-up date","Monitor")))))))))))</f>
        <v/>
      </c>
      <c r="R122" s="19" t="n"/>
    </row>
    <row r="123" ht="31" customHeight="1">
      <c r="A123" s="18" t="n"/>
      <c r="B123" s="18" t="n"/>
      <c r="C123" s="19" t="n"/>
      <c r="D123" s="19" t="n"/>
      <c r="E123" s="36" t="n"/>
      <c r="F123" s="36" t="n"/>
      <c r="G123" s="19" t="n"/>
      <c r="H123" s="37" t="n"/>
      <c r="I123" s="19" t="n"/>
      <c r="J123" s="18" t="n"/>
      <c r="K123" s="19" t="n"/>
      <c r="L123" s="36" t="n"/>
      <c r="M123" s="18" t="n"/>
      <c r="N123" s="36" t="n"/>
      <c r="O123" s="12">
        <f>IF(OR($A123="",$F123="",Assumptions!$B$2=""),"",IFERROR($F123-Assumptions!$B$2,""))</f>
        <v/>
      </c>
      <c r="P123" s="12">
        <f>IF(OR($A123="",$E123="",$F123=""),"",IFERROR($F123-$E123,""))</f>
        <v/>
      </c>
      <c r="Q123" s="22">
        <f>IF($A123="","",IF(OR(Assumptions!$B$2="",Assumptions!$B$3="",Assumptions!$B$4="",Assumptions!$B$5="",Assumptions!$B$6="",Assumptions!$B$5&lt;Assumptions!$B$4,COUNTBLANK(Assumptions!$A$9:$A$15)&gt;0),"Check assumptions",IF($J123="","Add status",IF($F123="","Add effective date",IF(AND($E123&lt;&gt;"",$F123&lt;$E123),"Date sequence check",IF(OR($J123=Assumptions!$A$13,$J123=Assumptions!$A$14,$J123=Assumptions!$A$15),"Closed",IF(AND($L123&lt;&gt;"",$L123&gt;$F123),"Follow-up after effective - review",IF($F123&lt;Assumptions!$B$2,"Past effective date - review",IF(AND($L123&lt;&gt;"",$L123&lt;=Assumptions!$B$2),"Follow-up due",IF($F123-Assumptions!$B$2&lt;=Assumptions!$B$3,"Effective soon",IF($L123="","Add follow-up date","Monitor")))))))))))</f>
        <v/>
      </c>
      <c r="R123" s="19" t="n"/>
    </row>
    <row r="124" ht="31" customHeight="1">
      <c r="A124" s="18" t="n"/>
      <c r="B124" s="18" t="n"/>
      <c r="C124" s="19" t="n"/>
      <c r="D124" s="19" t="n"/>
      <c r="E124" s="36" t="n"/>
      <c r="F124" s="36" t="n"/>
      <c r="G124" s="19" t="n"/>
      <c r="H124" s="37" t="n"/>
      <c r="I124" s="19" t="n"/>
      <c r="J124" s="18" t="n"/>
      <c r="K124" s="19" t="n"/>
      <c r="L124" s="36" t="n"/>
      <c r="M124" s="18" t="n"/>
      <c r="N124" s="36" t="n"/>
      <c r="O124" s="14">
        <f>IF(OR($A124="",$F124="",Assumptions!$B$2=""),"",IFERROR($F124-Assumptions!$B$2,""))</f>
        <v/>
      </c>
      <c r="P124" s="14">
        <f>IF(OR($A124="",$E124="",$F124=""),"",IFERROR($F124-$E124,""))</f>
        <v/>
      </c>
      <c r="Q124" s="23">
        <f>IF($A124="","",IF(OR(Assumptions!$B$2="",Assumptions!$B$3="",Assumptions!$B$4="",Assumptions!$B$5="",Assumptions!$B$6="",Assumptions!$B$5&lt;Assumptions!$B$4,COUNTBLANK(Assumptions!$A$9:$A$15)&gt;0),"Check assumptions",IF($J124="","Add status",IF($F124="","Add effective date",IF(AND($E124&lt;&gt;"",$F124&lt;$E124),"Date sequence check",IF(OR($J124=Assumptions!$A$13,$J124=Assumptions!$A$14,$J124=Assumptions!$A$15),"Closed",IF(AND($L124&lt;&gt;"",$L124&gt;$F124),"Follow-up after effective - review",IF($F124&lt;Assumptions!$B$2,"Past effective date - review",IF(AND($L124&lt;&gt;"",$L124&lt;=Assumptions!$B$2),"Follow-up due",IF($F124-Assumptions!$B$2&lt;=Assumptions!$B$3,"Effective soon",IF($L124="","Add follow-up date","Monitor")))))))))))</f>
        <v/>
      </c>
      <c r="R124" s="19" t="n"/>
    </row>
  </sheetData>
  <autoFilter ref="A4:R124"/>
  <mergeCells count="1">
    <mergeCell ref="A1:R1"/>
  </mergeCells>
  <conditionalFormatting sqref="Q5:Q124">
    <cfRule type="expression" priority="1" dxfId="0">
      <formula>$Q5="Past effective date - review"</formula>
    </cfRule>
    <cfRule type="expression" priority="2" dxfId="0">
      <formula>OR($Q5="Follow-up due",$Q5="Add effective date",$Q5="Add status",$Q5="Date sequence check",$Q5="Follow-up after effective - review",$Q5="Check assumptions")</formula>
    </cfRule>
    <cfRule type="expression" priority="3" dxfId="2">
      <formula>OR($Q5="Effective soon",$Q5="Add follow-up date")</formula>
    </cfRule>
    <cfRule type="expression" priority="4" dxfId="1">
      <formula>$Q5="Closed"</formula>
    </cfRule>
  </conditionalFormatting>
  <conditionalFormatting sqref="P5:P124">
    <cfRule type="expression" priority="5" dxfId="0">
      <formula>AND($A5&lt;&gt;"",$P5&lt;0)</formula>
    </cfRule>
  </conditionalFormatting>
  <dataValidations count="7">
    <dataValidation sqref="J5:J124" showDropDown="0" showInputMessage="0" showErrorMessage="0" allowBlank="0" errorTitle="Status check" error="Select a status from the editable Assumptions list." promptTitle="Status" prompt="Choose the current administrative workflow status." type="list">
      <formula1>INDIRECT("Assumptions!$A$9:$A$18")</formula1>
    </dataValidation>
    <dataValidation sqref="G5:G124" showDropDown="0" showInputMessage="0" showErrorMessage="0" allowBlank="0" errorTitle="Reason check" error="Select a reason from the editable Assumptions list." promptTitle="Reason" prompt="Choose the entered cancellation notice reason." type="list">
      <formula1>INDIRECT("Assumptions!$B$9:$B$18")</formula1>
    </dataValidation>
    <dataValidation sqref="I5:I124" showDropDown="0" showInputMessage="0" showErrorMessage="0" allowBlank="0" errorTitle="Owner check" error="Select an owner from the editable Assumptions list." promptTitle="Owner" prompt="Choose the person responsible for the next administrative step." type="list">
      <formula1>INDIRECT("Assumptions!$C$9:$C$18")</formula1>
    </dataValidation>
    <dataValidation sqref="M5:M124" showDropDown="0" showInputMessage="0" showErrorMessage="0" allowBlank="0" errorTitle="Outcome check" error="Select an outcome from the editable Assumptions list." promptTitle="Outcome" prompt="Choose the outcome supported by the entered record." type="list">
      <formula1>INDIRECT("Assumptions!$D$9:$D$18")</formula1>
    </dataValidation>
    <dataValidation sqref="D5:D124" showDropDown="0" showInputMessage="0" showErrorMessage="0" allowBlank="0" errorTitle="Carrier check" error="Select a carrier from the editable Assumptions list." promptTitle="Carrier" prompt="Choose the fictional carrier associated with this sample record." type="list">
      <formula1>INDIRECT("Assumptions!$E$9:$E$18")</formula1>
    </dataValidation>
    <dataValidation sqref="E5:F124 L5:L124 N5:N124" showDropDown="0" showInputMessage="0" showErrorMessage="0" allowBlank="0" errorTitle="Date check" error="Enter a date within the editable Assumptions limits." promptTitle="Record date" prompt="Enter a date in MM/DD/YYYY format." type="date" operator="between">
      <formula1>INDIRECT("Assumptions!$B$4")</formula1>
      <formula2>INDIRECT("Assumptions!$B$5")</formula2>
    </dataValidation>
    <dataValidation sqref="H5:H124" showDropDown="0" showInputMessage="0" showErrorMessage="0" allowBlank="0" errorTitle="Amount check" error="Enter a nonnegative amount within the editable administrative limit." promptTitle="Annual premium" prompt="Enter the annual premium amount associated with the administrative record." type="decimal" operator="between">
      <formula1>0</formula1>
      <formula2>INDIRECT("Assumptions!$B$6")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zoomScale="9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47" customWidth="1" min="3" max="3"/>
    <col width="25" customWidth="1" min="4" max="4"/>
    <col width="40" customWidth="1" min="5" max="5"/>
  </cols>
  <sheetData>
    <row r="1" ht="28" customHeight="1">
      <c r="A1" s="1" t="inlineStr">
        <is>
          <t>Cancellation Tracker Assumptions</t>
        </is>
      </c>
      <c r="B1" s="30" t="n"/>
      <c r="C1" s="30" t="n"/>
      <c r="D1" s="30" t="n"/>
      <c r="E1" s="31" t="n"/>
    </row>
    <row r="2">
      <c r="A2" s="24" t="inlineStr">
        <is>
          <t>Review date</t>
        </is>
      </c>
      <c r="B2" s="36" t="n">
        <v>46275</v>
      </c>
      <c r="C2" s="25" t="inlineStr">
        <is>
          <t>Used for days remaining and time-based review prompts.</t>
        </is>
      </c>
    </row>
    <row r="3">
      <c r="A3" s="26" t="inlineStr">
        <is>
          <t>Warning horizon (days)</t>
        </is>
      </c>
      <c r="B3" s="27" t="n">
        <v>7</v>
      </c>
      <c r="C3" s="28" t="inlineStr">
        <is>
          <t>Records at or below this many calendar days are marked effective soon.</t>
        </is>
      </c>
    </row>
    <row r="4">
      <c r="A4" s="24" t="inlineStr">
        <is>
          <t>Earliest accepted record date</t>
        </is>
      </c>
      <c r="B4" s="36" t="n">
        <v>44197</v>
      </c>
      <c r="C4" s="25" t="inlineStr">
        <is>
          <t>Editable lower limit for entered notice and activity dates.</t>
        </is>
      </c>
    </row>
    <row r="5">
      <c r="A5" s="26" t="inlineStr">
        <is>
          <t>Latest accepted record date</t>
        </is>
      </c>
      <c r="B5" s="36" t="n">
        <v>50040</v>
      </c>
      <c r="C5" s="28" t="inlineStr">
        <is>
          <t>Editable upper limit for entered notice and activity dates.</t>
        </is>
      </c>
    </row>
    <row r="6">
      <c r="A6" s="24" t="inlineStr">
        <is>
          <t>Maximum annual premium input</t>
        </is>
      </c>
      <c r="B6" s="38" t="n">
        <v>10000000</v>
      </c>
      <c r="C6" s="25" t="inlineStr">
        <is>
          <t>Administrative data-entry limit; not a pricing or coverage limit.</t>
        </is>
      </c>
    </row>
    <row r="7" ht="28" customHeight="1">
      <c r="A7" s="16" t="inlineStr">
        <is>
          <t>Edit the yellow cells as needed. Alerts are prompts for human review and do not confirm policy status.</t>
        </is>
      </c>
    </row>
    <row r="8">
      <c r="A8" s="8" t="inlineStr">
        <is>
          <t>Status</t>
        </is>
      </c>
      <c r="B8" s="8" t="inlineStr">
        <is>
          <t>Reason</t>
        </is>
      </c>
      <c r="C8" s="8" t="inlineStr">
        <is>
          <t>Owner</t>
        </is>
      </c>
      <c r="D8" s="8" t="inlineStr">
        <is>
          <t>Outcome</t>
        </is>
      </c>
      <c r="E8" s="8" t="inlineStr">
        <is>
          <t>Carrier</t>
        </is>
      </c>
    </row>
    <row r="9">
      <c r="A9" s="19" t="inlineStr">
        <is>
          <t>New Notice</t>
        </is>
      </c>
      <c r="B9" s="19" t="inlineStr">
        <is>
          <t>Nonpayment notice</t>
        </is>
      </c>
      <c r="C9" s="19" t="inlineStr">
        <is>
          <t>Avery Demo (Fictional)</t>
        </is>
      </c>
      <c r="D9" s="19" t="inlineStr">
        <is>
          <t>Pending</t>
        </is>
      </c>
      <c r="E9" s="19" t="inlineStr">
        <is>
          <t>Fictional Harbor Mutual (Fictional)</t>
        </is>
      </c>
    </row>
    <row r="10">
      <c r="A10" s="19" t="inlineStr">
        <is>
          <t>Contact Needed</t>
        </is>
      </c>
      <c r="B10" s="19" t="inlineStr">
        <is>
          <t>Insured requested cancellation</t>
        </is>
      </c>
      <c r="C10" s="19" t="inlineStr">
        <is>
          <t>Jordan Sample (Fictional)</t>
        </is>
      </c>
      <c r="D10" s="19" t="inlineStr">
        <is>
          <t>Policy Retained</t>
        </is>
      </c>
      <c r="E10" s="19" t="inlineStr">
        <is>
          <t>Imaginary Prairie Indemnity (Fictional)</t>
        </is>
      </c>
    </row>
    <row r="11">
      <c r="A11" s="19" t="inlineStr">
        <is>
          <t>Save in Progress</t>
        </is>
      </c>
      <c r="B11" s="19" t="inlineStr">
        <is>
          <t>Underwriting notice</t>
        </is>
      </c>
      <c r="C11" s="19" t="inlineStr">
        <is>
          <t>Morgan Example (Fictional)</t>
        </is>
      </c>
      <c r="D11" s="19" t="inlineStr">
        <is>
          <t>Cancellation Completed</t>
        </is>
      </c>
      <c r="E11" s="19" t="inlineStr">
        <is>
          <t>Sample Summit Casualty (Fictional)</t>
        </is>
      </c>
    </row>
    <row r="12">
      <c r="A12" s="19" t="inlineStr">
        <is>
          <t>Pending Decision</t>
        </is>
      </c>
      <c r="B12" s="19" t="inlineStr">
        <is>
          <t>Carrier withdrawal notice</t>
        </is>
      </c>
      <c r="C12" s="19" t="inlineStr">
        <is>
          <t>Riley Test (Fictional)</t>
        </is>
      </c>
      <c r="D12" s="19" t="inlineStr">
        <is>
          <t>Closed - Other</t>
        </is>
      </c>
      <c r="E12" s="19" t="inlineStr">
        <is>
          <t>Demo Lantern Insurance (Fictional)</t>
        </is>
      </c>
    </row>
    <row r="13">
      <c r="A13" s="19" t="inlineStr">
        <is>
          <t>Policy Retained</t>
        </is>
      </c>
      <c r="B13" s="19" t="inlineStr">
        <is>
          <t>Duplicate policy cleanup</t>
        </is>
      </c>
      <c r="C13" s="19" t="inlineStr">
        <is>
          <t>Casey Placeholder (Fictional)</t>
        </is>
      </c>
      <c r="D13" s="19" t="n"/>
      <c r="E13" s="19" t="inlineStr">
        <is>
          <t>Placeholder Valley Underwriters (Fictional)</t>
        </is>
      </c>
    </row>
    <row r="14">
      <c r="A14" s="19" t="inlineStr">
        <is>
          <t>Cancellation Confirmed</t>
        </is>
      </c>
      <c r="B14" s="19" t="inlineStr">
        <is>
          <t>Policy replacement request</t>
        </is>
      </c>
      <c r="C14" s="19" t="n"/>
      <c r="D14" s="19" t="n"/>
      <c r="E14" s="19" t="n"/>
    </row>
    <row r="15">
      <c r="A15" s="19" t="inlineStr">
        <is>
          <t>Closed - Other</t>
        </is>
      </c>
      <c r="B15" s="19" t="inlineStr">
        <is>
          <t>Other</t>
        </is>
      </c>
      <c r="C15" s="19" t="n"/>
      <c r="D15" s="19" t="n"/>
      <c r="E15" s="19" t="n"/>
    </row>
    <row r="16">
      <c r="A16" s="19" t="n"/>
      <c r="B16" s="19" t="n"/>
      <c r="C16" s="19" t="n"/>
      <c r="D16" s="19" t="n"/>
      <c r="E16" s="19" t="n"/>
    </row>
    <row r="17">
      <c r="A17" s="19" t="n"/>
      <c r="B17" s="19" t="n"/>
      <c r="C17" s="19" t="n"/>
      <c r="D17" s="19" t="n"/>
      <c r="E17" s="19" t="n"/>
    </row>
    <row r="18">
      <c r="A18" s="19" t="n"/>
      <c r="B18" s="19" t="n"/>
      <c r="C18" s="19" t="n"/>
      <c r="D18" s="19" t="n"/>
      <c r="E18" s="19" t="n"/>
    </row>
  </sheetData>
  <autoFilter ref="A8:E18"/>
  <mergeCells count="1">
    <mergeCell ref="A1:E1"/>
  </mergeCells>
  <conditionalFormatting sqref="B5">
    <cfRule type="expression" priority="1" dxfId="0">
      <formula>$B$5&lt;$B$4</formula>
    </cfRule>
  </conditionalFormatting>
  <conditionalFormatting sqref="B2">
    <cfRule type="expression" priority="2" dxfId="0">
      <formula>OR($B$2&lt;$B$4,$B$2&gt;$B$5)</formula>
    </cfRule>
  </conditionalFormatting>
  <dataValidations count="3">
    <dataValidation sqref="B2 B4:B5" showDropDown="0" showInputMessage="0" showErrorMessage="0" allowBlank="0" errorTitle="Date check" error="Enter a date within the permitted administrative range." promptTitle="Date input" prompt="Enter a date in MM/DD/YYYY format." type="date" operator="between">
      <formula1>DATE(2006,1,1)</formula1>
      <formula2>DATE(2056,12,31)</formula2>
    </dataValidation>
    <dataValidation sqref="B3" showDropDown="0" showInputMessage="0" showErrorMessage="0" allowBlank="0" errorTitle="Horizon check" error="Enter a whole number from 0 through 90." promptTitle="Warning horizon" prompt="Enter the number of calendar days for the effective-soon prompt." type="whole" operator="between">
      <formula1>0</formula1>
      <formula2>90</formula2>
    </dataValidation>
    <dataValidation sqref="B6" showDropDown="0" showInputMessage="0" showErrorMessage="0" allowBlank="0" errorTitle="Amount check" error="Enter an administrative maximum from $0 through $100,000,000." promptTitle="Administrative limit" prompt="Enter the maximum accepted annual premium input." type="decimal" operator="between">
      <formula1>0</formula1>
      <formula2>100000000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 Operations</dc:creator>
  <dc:title xmlns:dc="http://purl.org/dc/elements/1.1/">Insurance Policy Cancellation Tracker</dc:title>
  <dc:subject xmlns:dc="http://purl.org/dc/elements/1.1/">Administrative cancellation notice and follow-up tracking</dc:subject>
  <dcterms:created xmlns:dcterms="http://purl.org/dc/terms/" xmlns:xsi="http://www.w3.org/2001/XMLSchema-instance" xsi:type="dcterms:W3CDTF">2026-09-10T20:39:28Z</dcterms:created>
  <dcterms:modified xmlns:dcterms="http://purl.org/dc/terms/" xmlns:xsi="http://www.w3.org/2001/XMLSchema-instance" xsi:type="dcterms:W3CDTF">2026-09-10T20:39:29+00:00Z</dcterms:modified>
</cp:coreProperties>
</file>