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Delivery Log" sheetId="2" state="visible" r:id="rId2"/>
    <sheet xmlns:r="http://schemas.openxmlformats.org/officeDocument/2006/relationships" name="Assumptions" sheetId="3" state="visible" r:id="rId3"/>
  </sheets>
  <definedNames>
    <definedName name="_xlnm._FilterDatabase" localSheetId="1" hidden="1">'Delivery Log'!$A$4:$P$104</definedName>
    <definedName name="_xlnm._FilterDatabase" localSheetId="2" hidden="1">'Assumptions'!$A$4:$B$10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mm/dd/yyyy"/>
    <numFmt numFmtId="165" formatCode="0.0%"/>
    <numFmt numFmtId="166" formatCode="0.0"/>
  </numFmts>
  <fonts count="5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b val="1"/>
      <color rgb="001F2933"/>
      <sz val="10"/>
    </font>
    <font>
      <name val="Calibri"/>
      <b val="1"/>
      <color rgb="00FFFFFF"/>
      <sz val="11"/>
    </font>
    <font>
      <name val="Calibri"/>
      <color rgb="001F2933"/>
      <sz val="10"/>
    </font>
  </fonts>
  <fills count="7">
    <fill>
      <patternFill/>
    </fill>
    <fill>
      <patternFill patternType="gray125"/>
    </fill>
    <fill>
      <patternFill patternType="solid">
        <fgColor rgb="00173B57"/>
      </patternFill>
    </fill>
    <fill>
      <patternFill patternType="solid">
        <fgColor rgb="00F3F7F8"/>
      </patternFill>
    </fill>
    <fill>
      <patternFill patternType="solid">
        <fgColor rgb="00FFFFFF"/>
      </patternFill>
    </fill>
    <fill>
      <patternFill patternType="solid">
        <fgColor rgb="00E56A2A"/>
      </patternFill>
    </fill>
    <fill>
      <patternFill patternType="solid">
        <fgColor rgb="00FFF1D9"/>
      </patternFill>
    </fill>
  </fills>
  <borders count="2">
    <border>
      <left/>
      <right/>
      <top/>
      <bottom/>
      <diagonal/>
    </border>
    <border>
      <left style="thin">
        <color rgb="00C8D6DC"/>
      </left>
      <right style="thin">
        <color rgb="00C8D6DC"/>
      </right>
      <top style="thin">
        <color rgb="00C8D6DC"/>
      </top>
      <bottom style="thin">
        <color rgb="00C8D6DC"/>
      </bottom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3" borderId="1" applyAlignment="1" pivotButton="0" quotePrefix="0" xfId="0">
      <alignment horizontal="left" vertical="center"/>
    </xf>
    <xf numFmtId="164" fontId="2" fillId="4" borderId="1" applyAlignment="1" pivotButton="0" quotePrefix="0" xfId="0">
      <alignment horizontal="center" vertical="center"/>
    </xf>
    <xf numFmtId="0" fontId="3" fillId="5" borderId="1" applyAlignment="1" pivotButton="0" quotePrefix="0" xfId="0">
      <alignment horizontal="left" vertical="center"/>
    </xf>
    <xf numFmtId="0" fontId="4" fillId="3" borderId="1" applyAlignment="1" pivotButton="0" quotePrefix="0" xfId="0">
      <alignment horizontal="left" vertical="center"/>
    </xf>
    <xf numFmtId="1" fontId="2" fillId="3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left" vertical="center"/>
    </xf>
    <xf numFmtId="1" fontId="2" fillId="4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center" vertical="center"/>
    </xf>
    <xf numFmtId="165" fontId="2" fillId="4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" vertical="center"/>
    </xf>
    <xf numFmtId="166" fontId="2" fillId="3" borderId="1" applyAlignment="1" pivotButton="0" quotePrefix="0" xfId="0">
      <alignment horizontal="center" vertical="center"/>
    </xf>
    <xf numFmtId="0" fontId="3" fillId="2" borderId="1" applyAlignment="1" pivotButton="0" quotePrefix="0" xfId="0">
      <alignment horizontal="center" vertical="center" wrapText="1"/>
    </xf>
    <xf numFmtId="1" fontId="4" fillId="3" borderId="1" applyAlignment="1" pivotButton="0" quotePrefix="0" xfId="0">
      <alignment horizontal="center" vertical="center"/>
    </xf>
    <xf numFmtId="1" fontId="4" fillId="4" borderId="1" applyAlignment="1" pivotButton="0" quotePrefix="0" xfId="0">
      <alignment horizontal="center" vertical="center"/>
    </xf>
    <xf numFmtId="0" fontId="4" fillId="0" borderId="0" applyAlignment="1" pivotButton="0" quotePrefix="0" xfId="0">
      <alignment horizontal="left" vertical="center"/>
    </xf>
    <xf numFmtId="0" fontId="4" fillId="6" borderId="1" applyAlignment="1" pivotButton="0" quotePrefix="0" xfId="0">
      <alignment horizontal="left" vertical="center"/>
    </xf>
    <xf numFmtId="0" fontId="4" fillId="6" borderId="1" applyAlignment="1" pivotButton="0" quotePrefix="0" xfId="0">
      <alignment horizontal="left" vertical="center" wrapText="1"/>
    </xf>
    <xf numFmtId="164" fontId="4" fillId="6" borderId="1" applyAlignment="1" pivotButton="0" quotePrefix="0" xfId="0">
      <alignment horizontal="left" vertical="center"/>
    </xf>
    <xf numFmtId="164" fontId="4" fillId="4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left" vertical="center" wrapText="1"/>
    </xf>
    <xf numFmtId="164" fontId="4" fillId="3" borderId="1" applyAlignment="1" pivotButton="0" quotePrefix="0" xfId="0">
      <alignment horizontal="center" vertical="center"/>
    </xf>
    <xf numFmtId="0" fontId="4" fillId="3" borderId="1" applyAlignment="1" pivotButton="0" quotePrefix="0" xfId="0">
      <alignment horizontal="left" vertical="center" wrapText="1"/>
    </xf>
    <xf numFmtId="0" fontId="3" fillId="5" borderId="1" applyAlignment="1" pivotButton="0" quotePrefix="0" xfId="0">
      <alignment horizontal="center" vertical="center" wrapText="1"/>
    </xf>
    <xf numFmtId="1" fontId="4" fillId="6" borderId="1" applyAlignment="1" pivotButton="0" quotePrefix="0" xfId="0">
      <alignment horizontal="center" vertical="center"/>
    </xf>
    <xf numFmtId="1" fontId="0" fillId="0" borderId="0" pivotButton="0" quotePrefix="0" xfId="0"/>
  </cellXfs>
  <cellStyles count="1">
    <cellStyle name="Normal" xfId="0" builtinId="0" hidden="0"/>
  </cellStyles>
  <dxfs count="3">
    <dxf>
      <font>
        <name val="Calibri"/>
        <b val="1"/>
        <color rgb="00FFFFFF"/>
        <sz val="10"/>
      </font>
      <fill>
        <patternFill patternType="solid">
          <fgColor rgb="00B5472F"/>
        </patternFill>
      </fill>
    </dxf>
    <dxf>
      <font>
        <name val="Calibri"/>
        <b val="1"/>
        <color rgb="00FFFFFF"/>
        <sz val="10"/>
      </font>
      <fill>
        <patternFill patternType="solid">
          <fgColor rgb="000F7B78"/>
        </patternFill>
      </fill>
    </dxf>
    <dxf>
      <font>
        <name val="Calibri"/>
        <b val="1"/>
        <color rgb="00FFFFFF"/>
        <sz val="10"/>
      </font>
      <fill>
        <patternFill patternType="solid">
          <fgColor rgb="00E56A2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Delivery Status</a:t>
            </a:r>
          </a:p>
        </rich>
      </tx>
    </title>
    <plotArea>
      <barChart>
        <barDir val="col"/>
        <grouping val="clustered"/>
        <varyColors val="0"/>
        <ser>
          <idx val="0"/>
          <order val="0"/>
          <tx>
            <strRef>
              <f>'Summary'!B15</f>
            </strRef>
          </tx>
          <spPr>
            <a:solidFill xmlns:a="http://schemas.openxmlformats.org/drawingml/2006/main">
              <a:srgbClr val="0F7B78"/>
            </a:solidFill>
            <a:ln xmlns:a="http://schemas.openxmlformats.org/drawingml/2006/main">
              <a:solidFill>
                <a:srgbClr val="0F7B78"/>
              </a:solidFill>
              <a:prstDash val="solid"/>
            </a:ln>
          </spPr>
          <cat>
            <numRef>
              <f>'Summary'!$A$16:$A$22</f>
            </numRef>
          </cat>
          <val>
            <numRef>
              <f>'Summary'!$B$16:$B$22</f>
            </numRef>
          </val>
        </ser>
        <gapWidth val="55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Records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3</col>
      <colOff>0</colOff>
      <row>14</row>
      <rowOff>0</rowOff>
    </from>
    <ext cx="3780000" cy="2232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22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6" customWidth="1" min="1" max="1"/>
    <col width="16" customWidth="1" min="2" max="2"/>
    <col width="3" customWidth="1" min="3" max="3"/>
    <col width="34" customWidth="1" min="4" max="4"/>
    <col width="16" customWidth="1" min="5" max="5"/>
    <col width="3" customWidth="1" min="6" max="6"/>
    <col width="14" customWidth="1" min="7" max="7"/>
    <col width="14" customWidth="1" min="8" max="8"/>
  </cols>
  <sheetData>
    <row r="1" ht="28" customHeight="1">
      <c r="A1" s="1" t="inlineStr">
        <is>
          <t>Insurance Policy Delivery Acknowledgment Log</t>
        </is>
      </c>
    </row>
    <row r="2"/>
    <row r="3">
      <c r="A3" s="2" t="inlineStr">
        <is>
          <t>As of</t>
        </is>
      </c>
      <c r="B3" s="3">
        <f>TODAY()</f>
        <v/>
      </c>
    </row>
    <row r="4"/>
    <row r="5">
      <c r="A5" s="4" t="inlineStr">
        <is>
          <t>Delivery Activity</t>
        </is>
      </c>
      <c r="B5" s="4" t="n"/>
      <c r="D5" s="4" t="inlineStr">
        <is>
          <t>Acknowledgment Follow-Up</t>
        </is>
      </c>
      <c r="E5" s="4" t="n"/>
    </row>
    <row r="6">
      <c r="A6" s="5" t="inlineStr">
        <is>
          <t>Total records</t>
        </is>
      </c>
      <c r="B6" s="6">
        <f>COUNTIF('Delivery Log'!$A$5:$A$104,"&lt;&gt;")</f>
        <v/>
      </c>
      <c r="D6" s="5" t="inlineStr">
        <is>
          <t>Open acknowledgment follow-ups</t>
        </is>
      </c>
      <c r="E6" s="6">
        <f>COUNTIF('Delivery Log'!$O$5:$O$104,"Awaiting acknowledgment")+COUNTIF('Delivery Log'!$O$5:$O$104,"Due today")+COUNTIF('Delivery Log'!$O$5:$O$104,"Follow-up overdue")</f>
        <v/>
      </c>
    </row>
    <row r="7">
      <c r="A7" s="7" t="inlineStr">
        <is>
          <t>Delivered records</t>
        </is>
      </c>
      <c r="B7" s="8">
        <f>COUNTIFS('Delivery Log'!$A$5:$A$104,"&lt;&gt;",'Delivery Log'!$G$5:$G$104,"&lt;&gt;")</f>
        <v/>
      </c>
      <c r="D7" s="7" t="inlineStr">
        <is>
          <t>Follow-up overdue</t>
        </is>
      </c>
      <c r="E7" s="8">
        <f>COUNTIF('Delivery Log'!$O$5:$O$104,"Follow-up overdue")</f>
        <v/>
      </c>
    </row>
    <row r="8">
      <c r="A8" s="5" t="inlineStr">
        <is>
          <t>Pending delivery</t>
        </is>
      </c>
      <c r="B8" s="6">
        <f>COUNTIF('Delivery Log'!$O$5:$O$104,"Pending delivery")</f>
        <v/>
      </c>
      <c r="D8" s="5" t="inlineStr">
        <is>
          <t>Due today</t>
        </is>
      </c>
      <c r="E8" s="6">
        <f>COUNTIF('Delivery Log'!$O$5:$O$104,"Due today")</f>
        <v/>
      </c>
    </row>
    <row r="9">
      <c r="A9" s="7" t="inlineStr">
        <is>
          <t>Delivered and acknowledgment required</t>
        </is>
      </c>
      <c r="B9" s="8">
        <f>COUNTIFS('Delivery Log'!$A$5:$A$104,"&lt;&gt;",'Delivery Log'!$G$5:$G$104,"&lt;&gt;",'Delivery Log'!$I$5:$I$104,"Yes")</f>
        <v/>
      </c>
      <c r="D9" s="7" t="inlineStr">
        <is>
          <t>Records needing review</t>
        </is>
      </c>
      <c r="E9" s="8">
        <f>COUNTIF('Delivery Log'!$O$5:$O$104,"Set requirement")+COUNTIF('Delivery Log'!$O$5:$O$104,"Check dates")+COUNTIF('Delivery Log'!$O$5:$O$104,"Check method")+COUNTIF('Delivery Log'!$O$5:$O$104,"Check acknowledgment method")+COUNTIF('Delivery Log'!$O$5:$O$104,"Check acknowledgment date")</f>
        <v/>
      </c>
    </row>
    <row r="10">
      <c r="A10" s="5" t="inlineStr">
        <is>
          <t>Acknowledged</t>
        </is>
      </c>
      <c r="B10" s="6">
        <f>COUNTIF('Delivery Log'!$O$5:$O$104,"Acknowledged")</f>
        <v/>
      </c>
      <c r="D10" s="5" t="inlineStr">
        <is>
          <t>Acknowledgment not required</t>
        </is>
      </c>
      <c r="E10" s="6">
        <f>COUNTIF('Delivery Log'!$O$5:$O$104,"Not required")</f>
        <v/>
      </c>
    </row>
    <row r="11">
      <c r="A11" s="7" t="n"/>
      <c r="B11" s="9" t="n"/>
      <c r="D11" s="7" t="inlineStr">
        <is>
          <t>Acknowledgment rate</t>
        </is>
      </c>
      <c r="E11" s="10">
        <f>IFERROR($B$10/$B$9,"")</f>
        <v/>
      </c>
    </row>
    <row r="12">
      <c r="A12" s="5" t="n"/>
      <c r="B12" s="11" t="n"/>
      <c r="D12" s="5" t="inlineStr">
        <is>
          <t>Average days to acknowledgment</t>
        </is>
      </c>
      <c r="E12" s="12">
        <f>IFERROR(SUMIF('Delivery Log'!$O$5:$O$104,"Acknowledged",'Delivery Log'!$M$5:$M$104)/COUNTIF('Delivery Log'!$O$5:$O$104,"Acknowledged"),"")</f>
        <v/>
      </c>
    </row>
    <row r="13"/>
    <row r="14"/>
    <row r="15">
      <c r="A15" s="13" t="inlineStr">
        <is>
          <t>Status</t>
        </is>
      </c>
      <c r="B15" s="13" t="inlineStr">
        <is>
          <t>Count</t>
        </is>
      </c>
    </row>
    <row r="16">
      <c r="A16" s="5" t="inlineStr">
        <is>
          <t>Acknowledged</t>
        </is>
      </c>
      <c r="B16" s="14">
        <f>COUNTIF('Delivery Log'!$O$5:$O$104,"Acknowledged")</f>
        <v/>
      </c>
    </row>
    <row r="17">
      <c r="A17" s="7" t="inlineStr">
        <is>
          <t>Awaiting acknowledgment</t>
        </is>
      </c>
      <c r="B17" s="15">
        <f>COUNTIF('Delivery Log'!$O$5:$O$104,"Awaiting acknowledgment")</f>
        <v/>
      </c>
    </row>
    <row r="18">
      <c r="A18" s="5" t="inlineStr">
        <is>
          <t>Due today</t>
        </is>
      </c>
      <c r="B18" s="14">
        <f>COUNTIF('Delivery Log'!$O$5:$O$104,"Due today")</f>
        <v/>
      </c>
    </row>
    <row r="19">
      <c r="A19" s="7" t="inlineStr">
        <is>
          <t>Follow-up overdue</t>
        </is>
      </c>
      <c r="B19" s="15">
        <f>COUNTIF('Delivery Log'!$O$5:$O$104,"Follow-up overdue")</f>
        <v/>
      </c>
    </row>
    <row r="20">
      <c r="A20" s="5" t="inlineStr">
        <is>
          <t>Pending delivery</t>
        </is>
      </c>
      <c r="B20" s="14">
        <f>COUNTIF('Delivery Log'!$O$5:$O$104,"Pending delivery")</f>
        <v/>
      </c>
    </row>
    <row r="21">
      <c r="A21" s="7" t="inlineStr">
        <is>
          <t>Not required</t>
        </is>
      </c>
      <c r="B21" s="15">
        <f>COUNTIF('Delivery Log'!$O$5:$O$104,"Not required")</f>
        <v/>
      </c>
    </row>
    <row r="22">
      <c r="A22" s="5" t="inlineStr">
        <is>
          <t>Needs review</t>
        </is>
      </c>
      <c r="B22" s="14">
        <f>COUNTIF('Delivery Log'!$O$5:$O$104,"Set requirement")+COUNTIF('Delivery Log'!$O$5:$O$104,"Check dates")+COUNTIF('Delivery Log'!$O$5:$O$104,"Check method")+COUNTIF('Delivery Log'!$O$5:$O$104,"Check acknowledgment method")+COUNTIF('Delivery Log'!$O$5:$O$104,"Check acknowledgment date")</f>
        <v/>
      </c>
    </row>
  </sheetData>
  <mergeCells count="1">
    <mergeCell ref="A1:H1"/>
  </mergeCells>
  <conditionalFormatting sqref="E7">
    <cfRule type="expression" priority="1" dxfId="0">
      <formula>$E$7&gt;0</formula>
    </cfRule>
  </conditionalFormatting>
  <conditionalFormatting sqref="E9">
    <cfRule type="expression" priority="2" dxfId="0">
      <formula>$E$9&gt;0</formula>
    </cfRule>
  </conditionalFormatting>
  <pageMargins left="0.25" right="0.25" top="0.5" bottom="0.5" header="0.5" footer="0.5"/>
  <pageSetup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104"/>
  <sheetViews>
    <sheetView showGridLines="0" zoomScale="8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5" customWidth="1" min="1" max="1"/>
    <col width="20" customWidth="1" min="2" max="2"/>
    <col width="31" customWidth="1" min="3" max="3"/>
    <col width="28" customWidth="1" min="4" max="4"/>
    <col width="23" customWidth="1" min="5" max="5"/>
    <col width="14" customWidth="1" min="6" max="6"/>
    <col width="14" customWidth="1" min="7" max="7"/>
    <col width="20" customWidth="1" min="8" max="8"/>
    <col width="19" customWidth="1" min="9" max="9"/>
    <col width="18" customWidth="1" min="10" max="10"/>
    <col width="25" customWidth="1" min="11" max="11"/>
    <col width="25" customWidth="1" min="12" max="12"/>
    <col width="13" customWidth="1" min="13" max="13"/>
    <col width="14" customWidth="1" min="14" max="14"/>
    <col width="28" customWidth="1" min="15" max="15"/>
    <col width="39" customWidth="1" min="16" max="16"/>
  </cols>
  <sheetData>
    <row r="1" ht="28" customHeight="1">
      <c r="A1" s="1" t="inlineStr">
        <is>
          <t>Delivery Log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</row>
    <row r="2">
      <c r="A2" s="16" t="inlineStr">
        <is>
          <t>Pale yellow cells are editable inputs. Calculated statuses are prompts for human review.</t>
        </is>
      </c>
    </row>
    <row r="3"/>
    <row r="4" ht="36" customHeight="1">
      <c r="A4" s="13" t="inlineStr">
        <is>
          <t>Record ID</t>
        </is>
      </c>
      <c r="B4" s="13" t="inlineStr">
        <is>
          <t>Policy Reference</t>
        </is>
      </c>
      <c r="C4" s="13" t="inlineStr">
        <is>
          <t>Client / Insured</t>
        </is>
      </c>
      <c r="D4" s="13" t="inlineStr">
        <is>
          <t>Policy Documents</t>
        </is>
      </c>
      <c r="E4" s="13" t="inlineStr">
        <is>
          <t>Policy Type</t>
        </is>
      </c>
      <c r="F4" s="13" t="inlineStr">
        <is>
          <t>Effective Date</t>
        </is>
      </c>
      <c r="G4" s="13" t="inlineStr">
        <is>
          <t>Delivery Date</t>
        </is>
      </c>
      <c r="H4" s="13" t="inlineStr">
        <is>
          <t>Delivery Method</t>
        </is>
      </c>
      <c r="I4" s="13" t="inlineStr">
        <is>
          <t>Acknowledgment Required?</t>
        </is>
      </c>
      <c r="J4" s="13" t="inlineStr">
        <is>
          <t>Acknowledgment Date</t>
        </is>
      </c>
      <c r="K4" s="13" t="inlineStr">
        <is>
          <t>Acknowledgment Method</t>
        </is>
      </c>
      <c r="L4" s="13" t="inlineStr">
        <is>
          <t>Assigned Owner</t>
        </is>
      </c>
      <c r="M4" s="13" t="inlineStr">
        <is>
          <t>Elapsed Days</t>
        </is>
      </c>
      <c r="N4" s="13" t="inlineStr">
        <is>
          <t>Follow-Up Due</t>
        </is>
      </c>
      <c r="O4" s="13" t="inlineStr">
        <is>
          <t>Status</t>
        </is>
      </c>
      <c r="P4" s="13" t="inlineStr">
        <is>
          <t>Notes</t>
        </is>
      </c>
    </row>
    <row r="5" ht="30" customHeight="1">
      <c r="A5" s="17" t="inlineStr">
        <is>
          <t>DL-26-001</t>
        </is>
      </c>
      <c r="B5" s="17" t="inlineStr">
        <is>
          <t>FIC-26-BOP-1001</t>
        </is>
      </c>
      <c r="C5" s="18" t="inlineStr">
        <is>
          <t>Juniper Lantern LLC (Fictional)</t>
        </is>
      </c>
      <c r="D5" s="18" t="inlineStr">
        <is>
          <t>Issued policy and forms</t>
        </is>
      </c>
      <c r="E5" s="17" t="inlineStr">
        <is>
          <t>Businessowners</t>
        </is>
      </c>
      <c r="F5" s="19" t="n">
        <v>46226</v>
      </c>
      <c r="G5" s="19" t="n">
        <v>46246</v>
      </c>
      <c r="H5" s="17" t="inlineStr">
        <is>
          <t>Secure email</t>
        </is>
      </c>
      <c r="I5" s="17" t="inlineStr">
        <is>
          <t>Yes</t>
        </is>
      </c>
      <c r="J5" s="19" t="n">
        <v>46248</v>
      </c>
      <c r="K5" s="17" t="inlineStr">
        <is>
          <t>Email reply</t>
        </is>
      </c>
      <c r="L5" s="17" t="inlineStr">
        <is>
          <t>Avery Quill (Fictional)</t>
        </is>
      </c>
      <c r="M5" s="15">
        <f>IF($A5="","",IF($G5="","",IF($J5&lt;&gt;"",IFERROR(IF($J5&gt;=$G5,$J5-$G5,""),""),IFERROR(MAX(0,TODAY()-$G5),""))))</f>
        <v/>
      </c>
      <c r="N5" s="20">
        <f>IF($A5="","",IF(OR($G5="",$I5&lt;&gt;"Yes"),"",IFERROR($G5+VLOOKUP($H5,Assumptions!$A$5:$B$10,2,FALSE),"")))</f>
        <v/>
      </c>
      <c r="O5" s="21">
        <f>IF($A5="","",IF($G5="","Pending delivery",IF($I5="","Set requirement",IF($I5="No","Not required",IF(AND($J5&lt;&gt;"",$J5&lt;$G5),"Check dates",IF($J5&lt;&gt;"",IF($K5="","Check acknowledgment method","Acknowledged"),IF($K5&lt;&gt;"","Check acknowledgment date",IF($N5="","Check method",IF(TODAY()&gt;$N5,"Follow-up overdue",IF(TODAY()=$N5,"Due today","Awaiting acknowledgment"))))))))))</f>
        <v/>
      </c>
      <c r="P5" s="18" t="inlineStr">
        <is>
          <t>Acknowledgment was recorded after delivery.</t>
        </is>
      </c>
    </row>
    <row r="6" ht="30" customHeight="1">
      <c r="A6" s="17" t="inlineStr">
        <is>
          <t>DL-26-002</t>
        </is>
      </c>
      <c r="B6" s="17" t="inlineStr">
        <is>
          <t>FIC-26-AUT-1002</t>
        </is>
      </c>
      <c r="C6" s="18" t="inlineStr">
        <is>
          <t>Morrow Glassworks Studio LLC (Fictional)</t>
        </is>
      </c>
      <c r="D6" s="18" t="inlineStr">
        <is>
          <t>Issued policy and vehicle cards</t>
        </is>
      </c>
      <c r="E6" s="17" t="inlineStr">
        <is>
          <t>Commercial Auto</t>
        </is>
      </c>
      <c r="F6" s="19" t="n">
        <v>46251</v>
      </c>
      <c r="G6" s="19" t="n">
        <v>46264</v>
      </c>
      <c r="H6" s="17" t="inlineStr">
        <is>
          <t>Postal mail</t>
        </is>
      </c>
      <c r="I6" s="17" t="inlineStr">
        <is>
          <t>Yes</t>
        </is>
      </c>
      <c r="J6" s="19" t="n"/>
      <c r="K6" s="17" t="n"/>
      <c r="L6" s="17" t="inlineStr">
        <is>
          <t>Jordan Meadow (Fictional)</t>
        </is>
      </c>
      <c r="M6" s="14">
        <f>IF($A6="","",IF($G6="","",IF($J6&lt;&gt;"",IFERROR(IF($J6&gt;=$G6,$J6-$G6,""),""),IFERROR(MAX(0,TODAY()-$G6),""))))</f>
        <v/>
      </c>
      <c r="N6" s="22">
        <f>IF($A6="","",IF(OR($G6="",$I6&lt;&gt;"Yes"),"",IFERROR($G6+VLOOKUP($H6,Assumptions!$A$5:$B$10,2,FALSE),"")))</f>
        <v/>
      </c>
      <c r="O6" s="23">
        <f>IF($A6="","",IF($G6="","Pending delivery",IF($I6="","Set requirement",IF($I6="No","Not required",IF(AND($J6&lt;&gt;"",$J6&lt;$G6),"Check dates",IF($J6&lt;&gt;"",IF($K6="","Check acknowledgment method","Acknowledged"),IF($K6&lt;&gt;"","Check acknowledgment date",IF($N6="","Check method",IF(TODAY()&gt;$N6,"Follow-up overdue",IF(TODAY()=$N6,"Due today","Awaiting acknowledgment"))))))))))</f>
        <v/>
      </c>
      <c r="P6" s="18" t="inlineStr">
        <is>
          <t>Human follow-up is needed.</t>
        </is>
      </c>
    </row>
    <row r="7" ht="30" customHeight="1">
      <c r="A7" s="17" t="inlineStr">
        <is>
          <t>DL-26-003</t>
        </is>
      </c>
      <c r="B7" s="17" t="inlineStr">
        <is>
          <t>FIC-26-GL-1003</t>
        </is>
      </c>
      <c r="C7" s="18" t="inlineStr">
        <is>
          <t>Blue Finch Bicycle Works LLC (Fictional)</t>
        </is>
      </c>
      <c r="D7" s="18" t="inlineStr">
        <is>
          <t>Issued policy packet</t>
        </is>
      </c>
      <c r="E7" s="17" t="inlineStr">
        <is>
          <t>General Liability</t>
        </is>
      </c>
      <c r="F7" s="19" t="n">
        <v>46268</v>
      </c>
      <c r="G7" s="19" t="n">
        <v>46273</v>
      </c>
      <c r="H7" s="17" t="inlineStr">
        <is>
          <t>In person</t>
        </is>
      </c>
      <c r="I7" s="17" t="inlineStr">
        <is>
          <t>Yes</t>
        </is>
      </c>
      <c r="J7" s="19" t="n"/>
      <c r="K7" s="17" t="n"/>
      <c r="L7" s="17" t="inlineStr">
        <is>
          <t>Morgan Vale (Fictional)</t>
        </is>
      </c>
      <c r="M7" s="15">
        <f>IF($A7="","",IF($G7="","",IF($J7&lt;&gt;"",IFERROR(IF($J7&gt;=$G7,$J7-$G7,""),""),IFERROR(MAX(0,TODAY()-$G7),""))))</f>
        <v/>
      </c>
      <c r="N7" s="20">
        <f>IF($A7="","",IF(OR($G7="",$I7&lt;&gt;"Yes"),"",IFERROR($G7+VLOOKUP($H7,Assumptions!$A$5:$B$10,2,FALSE),"")))</f>
        <v/>
      </c>
      <c r="O7" s="21">
        <f>IF($A7="","",IF($G7="","Pending delivery",IF($I7="","Set requirement",IF($I7="No","Not required",IF(AND($J7&lt;&gt;"",$J7&lt;$G7),"Check dates",IF($J7&lt;&gt;"",IF($K7="","Check acknowledgment method","Acknowledged"),IF($K7&lt;&gt;"","Check acknowledgment date",IF($N7="","Check method",IF(TODAY()&gt;$N7,"Follow-up overdue",IF(TODAY()=$N7,"Due today","Awaiting acknowledgment"))))))))))</f>
        <v/>
      </c>
      <c r="P7" s="18" t="inlineStr">
        <is>
          <t>Follow-up reaches the recorded due date today.</t>
        </is>
      </c>
    </row>
    <row r="8" ht="30" customHeight="1">
      <c r="A8" s="17" t="inlineStr">
        <is>
          <t>DL-26-004</t>
        </is>
      </c>
      <c r="B8" s="17" t="inlineStr">
        <is>
          <t>FIC-26-BOP-1004</t>
        </is>
      </c>
      <c r="C8" s="18" t="inlineStr">
        <is>
          <t>Copper Kite Bookshop LLC (Fictional)</t>
        </is>
      </c>
      <c r="D8" s="18" t="inlineStr">
        <is>
          <t>Issued policy and endorsements</t>
        </is>
      </c>
      <c r="E8" s="17" t="inlineStr">
        <is>
          <t>Businessowners</t>
        </is>
      </c>
      <c r="F8" s="19" t="n">
        <v>46256</v>
      </c>
      <c r="G8" s="19" t="n">
        <v>46268</v>
      </c>
      <c r="H8" s="17" t="inlineStr">
        <is>
          <t>Secure email</t>
        </is>
      </c>
      <c r="I8" s="17" t="inlineStr">
        <is>
          <t>No</t>
        </is>
      </c>
      <c r="J8" s="19" t="n"/>
      <c r="K8" s="17" t="n"/>
      <c r="L8" s="17" t="inlineStr">
        <is>
          <t>Riley North (Fictional)</t>
        </is>
      </c>
      <c r="M8" s="14">
        <f>IF($A8="","",IF($G8="","",IF($J8&lt;&gt;"",IFERROR(IF($J8&gt;=$G8,$J8-$G8,""),""),IFERROR(MAX(0,TODAY()-$G8),""))))</f>
        <v/>
      </c>
      <c r="N8" s="22">
        <f>IF($A8="","",IF(OR($G8="",$I8&lt;&gt;"Yes"),"",IFERROR($G8+VLOOKUP($H8,Assumptions!$A$5:$B$10,2,FALSE),"")))</f>
        <v/>
      </c>
      <c r="O8" s="23">
        <f>IF($A8="","",IF($G8="","Pending delivery",IF($I8="","Set requirement",IF($I8="No","Not required",IF(AND($J8&lt;&gt;"",$J8&lt;$G8),"Check dates",IF($J8&lt;&gt;"",IF($K8="","Check acknowledgment method","Acknowledged"),IF($K8&lt;&gt;"","Check acknowledgment date",IF($N8="","Check method",IF(TODAY()&gt;$N8,"Follow-up overdue",IF(TODAY()=$N8,"Due today","Awaiting acknowledgment"))))))))))</f>
        <v/>
      </c>
      <c r="P8" s="18" t="inlineStr">
        <is>
          <t>Acknowledgment is marked as not required.</t>
        </is>
      </c>
    </row>
    <row r="9" ht="30" customHeight="1">
      <c r="A9" s="17" t="inlineStr">
        <is>
          <t>DL-26-005</t>
        </is>
      </c>
      <c r="B9" s="17" t="inlineStr">
        <is>
          <t>FIC-26-CYB-1005</t>
        </is>
      </c>
      <c r="C9" s="18" t="inlineStr">
        <is>
          <t>Willow Comet Design LLC (Fictional)</t>
        </is>
      </c>
      <c r="D9" s="18" t="inlineStr">
        <is>
          <t>Issued policy packet</t>
        </is>
      </c>
      <c r="E9" s="17" t="inlineStr">
        <is>
          <t>Cyber Liability</t>
        </is>
      </c>
      <c r="F9" s="19" t="n">
        <v>46286</v>
      </c>
      <c r="G9" s="19" t="n"/>
      <c r="H9" s="17" t="n"/>
      <c r="I9" s="17" t="inlineStr">
        <is>
          <t>Yes</t>
        </is>
      </c>
      <c r="J9" s="19" t="n"/>
      <c r="K9" s="17" t="n"/>
      <c r="L9" s="17" t="inlineStr">
        <is>
          <t>Avery Quill (Fictional)</t>
        </is>
      </c>
      <c r="M9" s="15">
        <f>IF($A9="","",IF($G9="","",IF($J9&lt;&gt;"",IFERROR(IF($J9&gt;=$G9,$J9-$G9,""),""),IFERROR(MAX(0,TODAY()-$G9),""))))</f>
        <v/>
      </c>
      <c r="N9" s="20">
        <f>IF($A9="","",IF(OR($G9="",$I9&lt;&gt;"Yes"),"",IFERROR($G9+VLOOKUP($H9,Assumptions!$A$5:$B$10,2,FALSE),"")))</f>
        <v/>
      </c>
      <c r="O9" s="21">
        <f>IF($A9="","",IF($G9="","Pending delivery",IF($I9="","Set requirement",IF($I9="No","Not required",IF(AND($J9&lt;&gt;"",$J9&lt;$G9),"Check dates",IF($J9&lt;&gt;"",IF($K9="","Check acknowledgment method","Acknowledged"),IF($K9&lt;&gt;"","Check acknowledgment date",IF($N9="","Check method",IF(TODAY()&gt;$N9,"Follow-up overdue",IF(TODAY()=$N9,"Due today","Awaiting acknowledgment"))))))))))</f>
        <v/>
      </c>
      <c r="P9" s="18" t="inlineStr">
        <is>
          <t>Delivery has not yet been entered.</t>
        </is>
      </c>
    </row>
    <row r="10" ht="30" customHeight="1">
      <c r="A10" s="17" t="inlineStr">
        <is>
          <t>DL-26-006</t>
        </is>
      </c>
      <c r="B10" s="17" t="inlineStr">
        <is>
          <t>FIC-26-WC-1006</t>
        </is>
      </c>
      <c r="C10" s="18" t="inlineStr">
        <is>
          <t>Harbor Thimble Cafe LLC (Fictional)</t>
        </is>
      </c>
      <c r="D10" s="18" t="inlineStr">
        <is>
          <t>Issued policy and notices</t>
        </is>
      </c>
      <c r="E10" s="17" t="inlineStr">
        <is>
          <t>Workers Compensation</t>
        </is>
      </c>
      <c r="F10" s="19" t="n">
        <v>46261</v>
      </c>
      <c r="G10" s="19" t="n">
        <v>46271</v>
      </c>
      <c r="H10" s="17" t="inlineStr">
        <is>
          <t>Secure email</t>
        </is>
      </c>
      <c r="I10" s="17" t="inlineStr">
        <is>
          <t>Yes</t>
        </is>
      </c>
      <c r="J10" s="19" t="n">
        <v>46269</v>
      </c>
      <c r="K10" s="17" t="inlineStr">
        <is>
          <t>Signed receipt</t>
        </is>
      </c>
      <c r="L10" s="17" t="inlineStr">
        <is>
          <t>Jordan Meadow (Fictional)</t>
        </is>
      </c>
      <c r="M10" s="14">
        <f>IF($A10="","",IF($G10="","",IF($J10&lt;&gt;"",IFERROR(IF($J10&gt;=$G10,$J10-$G10,""),""),IFERROR(MAX(0,TODAY()-$G10),""))))</f>
        <v/>
      </c>
      <c r="N10" s="22">
        <f>IF($A10="","",IF(OR($G10="",$I10&lt;&gt;"Yes"),"",IFERROR($G10+VLOOKUP($H10,Assumptions!$A$5:$B$10,2,FALSE),"")))</f>
        <v/>
      </c>
      <c r="O10" s="23">
        <f>IF($A10="","",IF($G10="","Pending delivery",IF($I10="","Set requirement",IF($I10="No","Not required",IF(AND($J10&lt;&gt;"",$J10&lt;$G10),"Check dates",IF($J10&lt;&gt;"",IF($K10="","Check acknowledgment method","Acknowledged"),IF($K10&lt;&gt;"","Check acknowledgment date",IF($N10="","Check method",IF(TODAY()&gt;$N10,"Follow-up overdue",IF(TODAY()=$N10,"Due today","Awaiting acknowledgment"))))))))))</f>
        <v/>
      </c>
      <c r="P10" s="18" t="inlineStr">
        <is>
          <t>The acknowledgment date precedes delivery and needs review.</t>
        </is>
      </c>
    </row>
    <row r="11" ht="30" customHeight="1">
      <c r="A11" s="17" t="inlineStr">
        <is>
          <t>DL-26-007</t>
        </is>
      </c>
      <c r="B11" s="17" t="inlineStr">
        <is>
          <t>FIC-26-CP-1007</t>
        </is>
      </c>
      <c r="C11" s="18" t="inlineStr">
        <is>
          <t>Silver Acorn Pet Bakery LLC (Fictional)</t>
        </is>
      </c>
      <c r="D11" s="18" t="inlineStr">
        <is>
          <t>Issued policy and property forms</t>
        </is>
      </c>
      <c r="E11" s="17" t="inlineStr">
        <is>
          <t>Commercial Property</t>
        </is>
      </c>
      <c r="F11" s="19" t="n">
        <v>46273</v>
      </c>
      <c r="G11" s="19" t="n">
        <v>46274</v>
      </c>
      <c r="H11" s="17" t="inlineStr">
        <is>
          <t>Courier</t>
        </is>
      </c>
      <c r="I11" s="17" t="n"/>
      <c r="J11" s="19" t="n"/>
      <c r="K11" s="17" t="n"/>
      <c r="L11" s="17" t="inlineStr">
        <is>
          <t>Morgan Vale (Fictional)</t>
        </is>
      </c>
      <c r="M11" s="15">
        <f>IF($A11="","",IF($G11="","",IF($J11&lt;&gt;"",IFERROR(IF($J11&gt;=$G11,$J11-$G11,""),""),IFERROR(MAX(0,TODAY()-$G11),""))))</f>
        <v/>
      </c>
      <c r="N11" s="20">
        <f>IF($A11="","",IF(OR($G11="",$I11&lt;&gt;"Yes"),"",IFERROR($G11+VLOOKUP($H11,Assumptions!$A$5:$B$10,2,FALSE),"")))</f>
        <v/>
      </c>
      <c r="O11" s="21">
        <f>IF($A11="","",IF($G11="","Pending delivery",IF($I11="","Set requirement",IF($I11="No","Not required",IF(AND($J11&lt;&gt;"",$J11&lt;$G11),"Check dates",IF($J11&lt;&gt;"",IF($K11="","Check acknowledgment method","Acknowledged"),IF($K11&lt;&gt;"","Check acknowledgment date",IF($N11="","Check method",IF(TODAY()&gt;$N11,"Follow-up overdue",IF(TODAY()=$N11,"Due today","Awaiting acknowledgment"))))))))))</f>
        <v/>
      </c>
      <c r="P11" s="18" t="inlineStr">
        <is>
          <t>Set whether acknowledgment is required.</t>
        </is>
      </c>
    </row>
    <row r="12" ht="30" customHeight="1">
      <c r="A12" s="17" t="inlineStr">
        <is>
          <t>DL-26-008</t>
        </is>
      </c>
      <c r="B12" s="17" t="inlineStr">
        <is>
          <t>FIC-26-PL-1008</t>
        </is>
      </c>
      <c r="C12" s="18" t="inlineStr">
        <is>
          <t>Northstar Paper Garden LLC (Fictional)</t>
        </is>
      </c>
      <c r="D12" s="18" t="inlineStr">
        <is>
          <t>Issued policy packet</t>
        </is>
      </c>
      <c r="E12" s="17" t="inlineStr">
        <is>
          <t>Professional Liability</t>
        </is>
      </c>
      <c r="F12" s="19" t="n">
        <v>46266</v>
      </c>
      <c r="G12" s="19" t="n">
        <v>46270</v>
      </c>
      <c r="H12" s="17" t="inlineStr">
        <is>
          <t>Courier</t>
        </is>
      </c>
      <c r="I12" s="17" t="inlineStr">
        <is>
          <t>Yes</t>
        </is>
      </c>
      <c r="J12" s="19" t="n"/>
      <c r="K12" s="17" t="n"/>
      <c r="L12" s="17" t="inlineStr">
        <is>
          <t>Riley North (Fictional)</t>
        </is>
      </c>
      <c r="M12" s="14">
        <f>IF($A12="","",IF($G12="","",IF($J12&lt;&gt;"",IFERROR(IF($J12&gt;=$G12,$J12-$G12,""),""),IFERROR(MAX(0,TODAY()-$G12),""))))</f>
        <v/>
      </c>
      <c r="N12" s="22">
        <f>IF($A12="","",IF(OR($G12="",$I12&lt;&gt;"Yes"),"",IFERROR($G12+VLOOKUP($H12,Assumptions!$A$5:$B$10,2,FALSE),"")))</f>
        <v/>
      </c>
      <c r="O12" s="23">
        <f>IF($A12="","",IF($G12="","Pending delivery",IF($I12="","Set requirement",IF($I12="No","Not required",IF(AND($J12&lt;&gt;"",$J12&lt;$G12),"Check dates",IF($J12&lt;&gt;"",IF($K12="","Check acknowledgment method","Acknowledged"),IF($K12&lt;&gt;"","Check acknowledgment date",IF($N12="","Check method",IF(TODAY()&gt;$N12,"Follow-up overdue",IF(TODAY()=$N12,"Due today","Awaiting acknowledgment"))))))))))</f>
        <v/>
      </c>
      <c r="P12" s="18" t="inlineStr">
        <is>
          <t>The recorded follow-up due date is tomorrow.</t>
        </is>
      </c>
    </row>
    <row r="13" ht="30" customHeight="1">
      <c r="A13" s="17" t="inlineStr">
        <is>
          <t>DL-26-009</t>
        </is>
      </c>
      <c r="B13" s="17" t="inlineStr">
        <is>
          <t>FIC-26-BOP-1009</t>
        </is>
      </c>
      <c r="C13" s="18" t="inlineStr">
        <is>
          <t>Ember Meadow Florals LLC (Fictional)</t>
        </is>
      </c>
      <c r="D13" s="18" t="inlineStr">
        <is>
          <t>Issued policy and forms</t>
        </is>
      </c>
      <c r="E13" s="17" t="inlineStr">
        <is>
          <t>Businessowners</t>
        </is>
      </c>
      <c r="F13" s="19" t="n">
        <v>46246</v>
      </c>
      <c r="G13" s="19" t="n">
        <v>46276</v>
      </c>
      <c r="H13" s="17" t="inlineStr">
        <is>
          <t>Secure email</t>
        </is>
      </c>
      <c r="I13" s="17" t="inlineStr">
        <is>
          <t>Yes</t>
        </is>
      </c>
      <c r="J13" s="19" t="n">
        <v>46276</v>
      </c>
      <c r="K13" s="17" t="inlineStr">
        <is>
          <t>Electronic confirmation</t>
        </is>
      </c>
      <c r="L13" s="17" t="inlineStr">
        <is>
          <t>Avery Quill (Fictional)</t>
        </is>
      </c>
      <c r="M13" s="15">
        <f>IF($A13="","",IF($G13="","",IF($J13&lt;&gt;"",IFERROR(IF($J13&gt;=$G13,$J13-$G13,""),""),IFERROR(MAX(0,TODAY()-$G13),""))))</f>
        <v/>
      </c>
      <c r="N13" s="20">
        <f>IF($A13="","",IF(OR($G13="",$I13&lt;&gt;"Yes"),"",IFERROR($G13+VLOOKUP($H13,Assumptions!$A$5:$B$10,2,FALSE),"")))</f>
        <v/>
      </c>
      <c r="O13" s="21">
        <f>IF($A13="","",IF($G13="","Pending delivery",IF($I13="","Set requirement",IF($I13="No","Not required",IF(AND($J13&lt;&gt;"",$J13&lt;$G13),"Check dates",IF($J13&lt;&gt;"",IF($K13="","Check acknowledgment method","Acknowledged"),IF($K13&lt;&gt;"","Check acknowledgment date",IF($N13="","Check method",IF(TODAY()&gt;$N13,"Follow-up overdue",IF(TODAY()=$N13,"Due today","Awaiting acknowledgment"))))))))))</f>
        <v/>
      </c>
      <c r="P13" s="18" t="inlineStr">
        <is>
          <t>Same-day acknowledgment tests a zero-day interval.</t>
        </is>
      </c>
    </row>
    <row r="14" ht="30" customHeight="1">
      <c r="A14" s="17" t="inlineStr">
        <is>
          <t>DL-26-010</t>
        </is>
      </c>
      <c r="B14" s="17" t="inlineStr">
        <is>
          <t>FIC-26-IM-1010</t>
        </is>
      </c>
      <c r="C14" s="18" t="inlineStr">
        <is>
          <t>Storybrook Clock Repair LLC (Fictional)</t>
        </is>
      </c>
      <c r="D14" s="18" t="inlineStr">
        <is>
          <t>Issued policy and schedule</t>
        </is>
      </c>
      <c r="E14" s="17" t="inlineStr">
        <is>
          <t>Inland Marine</t>
        </is>
      </c>
      <c r="F14" s="19" t="n">
        <v>46267</v>
      </c>
      <c r="G14" s="19" t="n">
        <v>46272</v>
      </c>
      <c r="H14" s="17" t="n"/>
      <c r="I14" s="17" t="inlineStr">
        <is>
          <t>Yes</t>
        </is>
      </c>
      <c r="J14" s="19" t="n"/>
      <c r="K14" s="17" t="n"/>
      <c r="L14" s="17" t="inlineStr">
        <is>
          <t>Jordan Meadow (Fictional)</t>
        </is>
      </c>
      <c r="M14" s="14">
        <f>IF($A14="","",IF($G14="","",IF($J14&lt;&gt;"",IFERROR(IF($J14&gt;=$G14,$J14-$G14,""),""),IFERROR(MAX(0,TODAY()-$G14),""))))</f>
        <v/>
      </c>
      <c r="N14" s="22">
        <f>IF($A14="","",IF(OR($G14="",$I14&lt;&gt;"Yes"),"",IFERROR($G14+VLOOKUP($H14,Assumptions!$A$5:$B$10,2,FALSE),"")))</f>
        <v/>
      </c>
      <c r="O14" s="23">
        <f>IF($A14="","",IF($G14="","Pending delivery",IF($I14="","Set requirement",IF($I14="No","Not required",IF(AND($J14&lt;&gt;"",$J14&lt;$G14),"Check dates",IF($J14&lt;&gt;"",IF($K14="","Check acknowledgment method","Acknowledged"),IF($K14&lt;&gt;"","Check acknowledgment date",IF($N14="","Check method",IF(TODAY()&gt;$N14,"Follow-up overdue",IF(TODAY()=$N14,"Due today","Awaiting acknowledgment"))))))))))</f>
        <v/>
      </c>
      <c r="P14" s="18" t="inlineStr">
        <is>
          <t>Enter the recorded delivery method.</t>
        </is>
      </c>
    </row>
    <row r="15" ht="21" customHeight="1">
      <c r="A15" s="17" t="n"/>
      <c r="B15" s="17" t="n"/>
      <c r="C15" s="18" t="n"/>
      <c r="D15" s="18" t="n"/>
      <c r="E15" s="17" t="n"/>
      <c r="F15" s="19" t="n"/>
      <c r="G15" s="19" t="n"/>
      <c r="H15" s="17" t="n"/>
      <c r="I15" s="17" t="n"/>
      <c r="J15" s="19" t="n"/>
      <c r="K15" s="17" t="n"/>
      <c r="L15" s="17" t="n"/>
      <c r="M15" s="15">
        <f>IF($A15="","",IF($G15="","",IF($J15&lt;&gt;"",IFERROR(IF($J15&gt;=$G15,$J15-$G15,""),""),IFERROR(MAX(0,TODAY()-$G15),""))))</f>
        <v/>
      </c>
      <c r="N15" s="20">
        <f>IF($A15="","",IF(OR($G15="",$I15&lt;&gt;"Yes"),"",IFERROR($G15+VLOOKUP($H15,Assumptions!$A$5:$B$10,2,FALSE),"")))</f>
        <v/>
      </c>
      <c r="O15" s="21">
        <f>IF($A15="","",IF($G15="","Pending delivery",IF($I15="","Set requirement",IF($I15="No","Not required",IF(AND($J15&lt;&gt;"",$J15&lt;$G15),"Check dates",IF($J15&lt;&gt;"",IF($K15="","Check acknowledgment method","Acknowledged"),IF($K15&lt;&gt;"","Check acknowledgment date",IF($N15="","Check method",IF(TODAY()&gt;$N15,"Follow-up overdue",IF(TODAY()=$N15,"Due today","Awaiting acknowledgment"))))))))))</f>
        <v/>
      </c>
      <c r="P15" s="18" t="n"/>
    </row>
    <row r="16" ht="21" customHeight="1">
      <c r="A16" s="17" t="n"/>
      <c r="B16" s="17" t="n"/>
      <c r="C16" s="18" t="n"/>
      <c r="D16" s="18" t="n"/>
      <c r="E16" s="17" t="n"/>
      <c r="F16" s="19" t="n"/>
      <c r="G16" s="19" t="n"/>
      <c r="H16" s="17" t="n"/>
      <c r="I16" s="17" t="n"/>
      <c r="J16" s="19" t="n"/>
      <c r="K16" s="17" t="n"/>
      <c r="L16" s="17" t="n"/>
      <c r="M16" s="14">
        <f>IF($A16="","",IF($G16="","",IF($J16&lt;&gt;"",IFERROR(IF($J16&gt;=$G16,$J16-$G16,""),""),IFERROR(MAX(0,TODAY()-$G16),""))))</f>
        <v/>
      </c>
      <c r="N16" s="22">
        <f>IF($A16="","",IF(OR($G16="",$I16&lt;&gt;"Yes"),"",IFERROR($G16+VLOOKUP($H16,Assumptions!$A$5:$B$10,2,FALSE),"")))</f>
        <v/>
      </c>
      <c r="O16" s="23">
        <f>IF($A16="","",IF($G16="","Pending delivery",IF($I16="","Set requirement",IF($I16="No","Not required",IF(AND($J16&lt;&gt;"",$J16&lt;$G16),"Check dates",IF($J16&lt;&gt;"",IF($K16="","Check acknowledgment method","Acknowledged"),IF($K16&lt;&gt;"","Check acknowledgment date",IF($N16="","Check method",IF(TODAY()&gt;$N16,"Follow-up overdue",IF(TODAY()=$N16,"Due today","Awaiting acknowledgment"))))))))))</f>
        <v/>
      </c>
      <c r="P16" s="18" t="n"/>
    </row>
    <row r="17" ht="21" customHeight="1">
      <c r="A17" s="17" t="n"/>
      <c r="B17" s="17" t="n"/>
      <c r="C17" s="18" t="n"/>
      <c r="D17" s="18" t="n"/>
      <c r="E17" s="17" t="n"/>
      <c r="F17" s="19" t="n"/>
      <c r="G17" s="19" t="n"/>
      <c r="H17" s="17" t="n"/>
      <c r="I17" s="17" t="n"/>
      <c r="J17" s="19" t="n"/>
      <c r="K17" s="17" t="n"/>
      <c r="L17" s="17" t="n"/>
      <c r="M17" s="15">
        <f>IF($A17="","",IF($G17="","",IF($J17&lt;&gt;"",IFERROR(IF($J17&gt;=$G17,$J17-$G17,""),""),IFERROR(MAX(0,TODAY()-$G17),""))))</f>
        <v/>
      </c>
      <c r="N17" s="20">
        <f>IF($A17="","",IF(OR($G17="",$I17&lt;&gt;"Yes"),"",IFERROR($G17+VLOOKUP($H17,Assumptions!$A$5:$B$10,2,FALSE),"")))</f>
        <v/>
      </c>
      <c r="O17" s="21">
        <f>IF($A17="","",IF($G17="","Pending delivery",IF($I17="","Set requirement",IF($I17="No","Not required",IF(AND($J17&lt;&gt;"",$J17&lt;$G17),"Check dates",IF($J17&lt;&gt;"",IF($K17="","Check acknowledgment method","Acknowledged"),IF($K17&lt;&gt;"","Check acknowledgment date",IF($N17="","Check method",IF(TODAY()&gt;$N17,"Follow-up overdue",IF(TODAY()=$N17,"Due today","Awaiting acknowledgment"))))))))))</f>
        <v/>
      </c>
      <c r="P17" s="18" t="n"/>
    </row>
    <row r="18" ht="21" customHeight="1">
      <c r="A18" s="17" t="n"/>
      <c r="B18" s="17" t="n"/>
      <c r="C18" s="18" t="n"/>
      <c r="D18" s="18" t="n"/>
      <c r="E18" s="17" t="n"/>
      <c r="F18" s="19" t="n"/>
      <c r="G18" s="19" t="n"/>
      <c r="H18" s="17" t="n"/>
      <c r="I18" s="17" t="n"/>
      <c r="J18" s="19" t="n"/>
      <c r="K18" s="17" t="n"/>
      <c r="L18" s="17" t="n"/>
      <c r="M18" s="14">
        <f>IF($A18="","",IF($G18="","",IF($J18&lt;&gt;"",IFERROR(IF($J18&gt;=$G18,$J18-$G18,""),""),IFERROR(MAX(0,TODAY()-$G18),""))))</f>
        <v/>
      </c>
      <c r="N18" s="22">
        <f>IF($A18="","",IF(OR($G18="",$I18&lt;&gt;"Yes"),"",IFERROR($G18+VLOOKUP($H18,Assumptions!$A$5:$B$10,2,FALSE),"")))</f>
        <v/>
      </c>
      <c r="O18" s="23">
        <f>IF($A18="","",IF($G18="","Pending delivery",IF($I18="","Set requirement",IF($I18="No","Not required",IF(AND($J18&lt;&gt;"",$J18&lt;$G18),"Check dates",IF($J18&lt;&gt;"",IF($K18="","Check acknowledgment method","Acknowledged"),IF($K18&lt;&gt;"","Check acknowledgment date",IF($N18="","Check method",IF(TODAY()&gt;$N18,"Follow-up overdue",IF(TODAY()=$N18,"Due today","Awaiting acknowledgment"))))))))))</f>
        <v/>
      </c>
      <c r="P18" s="18" t="n"/>
    </row>
    <row r="19" ht="21" customHeight="1">
      <c r="A19" s="17" t="n"/>
      <c r="B19" s="17" t="n"/>
      <c r="C19" s="18" t="n"/>
      <c r="D19" s="18" t="n"/>
      <c r="E19" s="17" t="n"/>
      <c r="F19" s="19" t="n"/>
      <c r="G19" s="19" t="n"/>
      <c r="H19" s="17" t="n"/>
      <c r="I19" s="17" t="n"/>
      <c r="J19" s="19" t="n"/>
      <c r="K19" s="17" t="n"/>
      <c r="L19" s="17" t="n"/>
      <c r="M19" s="15">
        <f>IF($A19="","",IF($G19="","",IF($J19&lt;&gt;"",IFERROR(IF($J19&gt;=$G19,$J19-$G19,""),""),IFERROR(MAX(0,TODAY()-$G19),""))))</f>
        <v/>
      </c>
      <c r="N19" s="20">
        <f>IF($A19="","",IF(OR($G19="",$I19&lt;&gt;"Yes"),"",IFERROR($G19+VLOOKUP($H19,Assumptions!$A$5:$B$10,2,FALSE),"")))</f>
        <v/>
      </c>
      <c r="O19" s="21">
        <f>IF($A19="","",IF($G19="","Pending delivery",IF($I19="","Set requirement",IF($I19="No","Not required",IF(AND($J19&lt;&gt;"",$J19&lt;$G19),"Check dates",IF($J19&lt;&gt;"",IF($K19="","Check acknowledgment method","Acknowledged"),IF($K19&lt;&gt;"","Check acknowledgment date",IF($N19="","Check method",IF(TODAY()&gt;$N19,"Follow-up overdue",IF(TODAY()=$N19,"Due today","Awaiting acknowledgment"))))))))))</f>
        <v/>
      </c>
      <c r="P19" s="18" t="n"/>
    </row>
    <row r="20" ht="21" customHeight="1">
      <c r="A20" s="17" t="n"/>
      <c r="B20" s="17" t="n"/>
      <c r="C20" s="18" t="n"/>
      <c r="D20" s="18" t="n"/>
      <c r="E20" s="17" t="n"/>
      <c r="F20" s="19" t="n"/>
      <c r="G20" s="19" t="n"/>
      <c r="H20" s="17" t="n"/>
      <c r="I20" s="17" t="n"/>
      <c r="J20" s="19" t="n"/>
      <c r="K20" s="17" t="n"/>
      <c r="L20" s="17" t="n"/>
      <c r="M20" s="14">
        <f>IF($A20="","",IF($G20="","",IF($J20&lt;&gt;"",IFERROR(IF($J20&gt;=$G20,$J20-$G20,""),""),IFERROR(MAX(0,TODAY()-$G20),""))))</f>
        <v/>
      </c>
      <c r="N20" s="22">
        <f>IF($A20="","",IF(OR($G20="",$I20&lt;&gt;"Yes"),"",IFERROR($G20+VLOOKUP($H20,Assumptions!$A$5:$B$10,2,FALSE),"")))</f>
        <v/>
      </c>
      <c r="O20" s="23">
        <f>IF($A20="","",IF($G20="","Pending delivery",IF($I20="","Set requirement",IF($I20="No","Not required",IF(AND($J20&lt;&gt;"",$J20&lt;$G20),"Check dates",IF($J20&lt;&gt;"",IF($K20="","Check acknowledgment method","Acknowledged"),IF($K20&lt;&gt;"","Check acknowledgment date",IF($N20="","Check method",IF(TODAY()&gt;$N20,"Follow-up overdue",IF(TODAY()=$N20,"Due today","Awaiting acknowledgment"))))))))))</f>
        <v/>
      </c>
      <c r="P20" s="18" t="n"/>
    </row>
    <row r="21" ht="21" customHeight="1">
      <c r="A21" s="17" t="n"/>
      <c r="B21" s="17" t="n"/>
      <c r="C21" s="18" t="n"/>
      <c r="D21" s="18" t="n"/>
      <c r="E21" s="17" t="n"/>
      <c r="F21" s="19" t="n"/>
      <c r="G21" s="19" t="n"/>
      <c r="H21" s="17" t="n"/>
      <c r="I21" s="17" t="n"/>
      <c r="J21" s="19" t="n"/>
      <c r="K21" s="17" t="n"/>
      <c r="L21" s="17" t="n"/>
      <c r="M21" s="15">
        <f>IF($A21="","",IF($G21="","",IF($J21&lt;&gt;"",IFERROR(IF($J21&gt;=$G21,$J21-$G21,""),""),IFERROR(MAX(0,TODAY()-$G21),""))))</f>
        <v/>
      </c>
      <c r="N21" s="20">
        <f>IF($A21="","",IF(OR($G21="",$I21&lt;&gt;"Yes"),"",IFERROR($G21+VLOOKUP($H21,Assumptions!$A$5:$B$10,2,FALSE),"")))</f>
        <v/>
      </c>
      <c r="O21" s="21">
        <f>IF($A21="","",IF($G21="","Pending delivery",IF($I21="","Set requirement",IF($I21="No","Not required",IF(AND($J21&lt;&gt;"",$J21&lt;$G21),"Check dates",IF($J21&lt;&gt;"",IF($K21="","Check acknowledgment method","Acknowledged"),IF($K21&lt;&gt;"","Check acknowledgment date",IF($N21="","Check method",IF(TODAY()&gt;$N21,"Follow-up overdue",IF(TODAY()=$N21,"Due today","Awaiting acknowledgment"))))))))))</f>
        <v/>
      </c>
      <c r="P21" s="18" t="n"/>
    </row>
    <row r="22" ht="21" customHeight="1">
      <c r="A22" s="17" t="n"/>
      <c r="B22" s="17" t="n"/>
      <c r="C22" s="18" t="n"/>
      <c r="D22" s="18" t="n"/>
      <c r="E22" s="17" t="n"/>
      <c r="F22" s="19" t="n"/>
      <c r="G22" s="19" t="n"/>
      <c r="H22" s="17" t="n"/>
      <c r="I22" s="17" t="n"/>
      <c r="J22" s="19" t="n"/>
      <c r="K22" s="17" t="n"/>
      <c r="L22" s="17" t="n"/>
      <c r="M22" s="14">
        <f>IF($A22="","",IF($G22="","",IF($J22&lt;&gt;"",IFERROR(IF($J22&gt;=$G22,$J22-$G22,""),""),IFERROR(MAX(0,TODAY()-$G22),""))))</f>
        <v/>
      </c>
      <c r="N22" s="22">
        <f>IF($A22="","",IF(OR($G22="",$I22&lt;&gt;"Yes"),"",IFERROR($G22+VLOOKUP($H22,Assumptions!$A$5:$B$10,2,FALSE),"")))</f>
        <v/>
      </c>
      <c r="O22" s="23">
        <f>IF($A22="","",IF($G22="","Pending delivery",IF($I22="","Set requirement",IF($I22="No","Not required",IF(AND($J22&lt;&gt;"",$J22&lt;$G22),"Check dates",IF($J22&lt;&gt;"",IF($K22="","Check acknowledgment method","Acknowledged"),IF($K22&lt;&gt;"","Check acknowledgment date",IF($N22="","Check method",IF(TODAY()&gt;$N22,"Follow-up overdue",IF(TODAY()=$N22,"Due today","Awaiting acknowledgment"))))))))))</f>
        <v/>
      </c>
      <c r="P22" s="18" t="n"/>
    </row>
    <row r="23" ht="21" customHeight="1">
      <c r="A23" s="17" t="n"/>
      <c r="B23" s="17" t="n"/>
      <c r="C23" s="18" t="n"/>
      <c r="D23" s="18" t="n"/>
      <c r="E23" s="17" t="n"/>
      <c r="F23" s="19" t="n"/>
      <c r="G23" s="19" t="n"/>
      <c r="H23" s="17" t="n"/>
      <c r="I23" s="17" t="n"/>
      <c r="J23" s="19" t="n"/>
      <c r="K23" s="17" t="n"/>
      <c r="L23" s="17" t="n"/>
      <c r="M23" s="15">
        <f>IF($A23="","",IF($G23="","",IF($J23&lt;&gt;"",IFERROR(IF($J23&gt;=$G23,$J23-$G23,""),""),IFERROR(MAX(0,TODAY()-$G23),""))))</f>
        <v/>
      </c>
      <c r="N23" s="20">
        <f>IF($A23="","",IF(OR($G23="",$I23&lt;&gt;"Yes"),"",IFERROR($G23+VLOOKUP($H23,Assumptions!$A$5:$B$10,2,FALSE),"")))</f>
        <v/>
      </c>
      <c r="O23" s="21">
        <f>IF($A23="","",IF($G23="","Pending delivery",IF($I23="","Set requirement",IF($I23="No","Not required",IF(AND($J23&lt;&gt;"",$J23&lt;$G23),"Check dates",IF($J23&lt;&gt;"",IF($K23="","Check acknowledgment method","Acknowledged"),IF($K23&lt;&gt;"","Check acknowledgment date",IF($N23="","Check method",IF(TODAY()&gt;$N23,"Follow-up overdue",IF(TODAY()=$N23,"Due today","Awaiting acknowledgment"))))))))))</f>
        <v/>
      </c>
      <c r="P23" s="18" t="n"/>
    </row>
    <row r="24" ht="21" customHeight="1">
      <c r="A24" s="17" t="n"/>
      <c r="B24" s="17" t="n"/>
      <c r="C24" s="18" t="n"/>
      <c r="D24" s="18" t="n"/>
      <c r="E24" s="17" t="n"/>
      <c r="F24" s="19" t="n"/>
      <c r="G24" s="19" t="n"/>
      <c r="H24" s="17" t="n"/>
      <c r="I24" s="17" t="n"/>
      <c r="J24" s="19" t="n"/>
      <c r="K24" s="17" t="n"/>
      <c r="L24" s="17" t="n"/>
      <c r="M24" s="14">
        <f>IF($A24="","",IF($G24="","",IF($J24&lt;&gt;"",IFERROR(IF($J24&gt;=$G24,$J24-$G24,""),""),IFERROR(MAX(0,TODAY()-$G24),""))))</f>
        <v/>
      </c>
      <c r="N24" s="22">
        <f>IF($A24="","",IF(OR($G24="",$I24&lt;&gt;"Yes"),"",IFERROR($G24+VLOOKUP($H24,Assumptions!$A$5:$B$10,2,FALSE),"")))</f>
        <v/>
      </c>
      <c r="O24" s="23">
        <f>IF($A24="","",IF($G24="","Pending delivery",IF($I24="","Set requirement",IF($I24="No","Not required",IF(AND($J24&lt;&gt;"",$J24&lt;$G24),"Check dates",IF($J24&lt;&gt;"",IF($K24="","Check acknowledgment method","Acknowledged"),IF($K24&lt;&gt;"","Check acknowledgment date",IF($N24="","Check method",IF(TODAY()&gt;$N24,"Follow-up overdue",IF(TODAY()=$N24,"Due today","Awaiting acknowledgment"))))))))))</f>
        <v/>
      </c>
      <c r="P24" s="18" t="n"/>
    </row>
    <row r="25" ht="21" customHeight="1">
      <c r="A25" s="17" t="n"/>
      <c r="B25" s="17" t="n"/>
      <c r="C25" s="18" t="n"/>
      <c r="D25" s="18" t="n"/>
      <c r="E25" s="17" t="n"/>
      <c r="F25" s="19" t="n"/>
      <c r="G25" s="19" t="n"/>
      <c r="H25" s="17" t="n"/>
      <c r="I25" s="17" t="n"/>
      <c r="J25" s="19" t="n"/>
      <c r="K25" s="17" t="n"/>
      <c r="L25" s="17" t="n"/>
      <c r="M25" s="15">
        <f>IF($A25="","",IF($G25="","",IF($J25&lt;&gt;"",IFERROR(IF($J25&gt;=$G25,$J25-$G25,""),""),IFERROR(MAX(0,TODAY()-$G25),""))))</f>
        <v/>
      </c>
      <c r="N25" s="20">
        <f>IF($A25="","",IF(OR($G25="",$I25&lt;&gt;"Yes"),"",IFERROR($G25+VLOOKUP($H25,Assumptions!$A$5:$B$10,2,FALSE),"")))</f>
        <v/>
      </c>
      <c r="O25" s="21">
        <f>IF($A25="","",IF($G25="","Pending delivery",IF($I25="","Set requirement",IF($I25="No","Not required",IF(AND($J25&lt;&gt;"",$J25&lt;$G25),"Check dates",IF($J25&lt;&gt;"",IF($K25="","Check acknowledgment method","Acknowledged"),IF($K25&lt;&gt;"","Check acknowledgment date",IF($N25="","Check method",IF(TODAY()&gt;$N25,"Follow-up overdue",IF(TODAY()=$N25,"Due today","Awaiting acknowledgment"))))))))))</f>
        <v/>
      </c>
      <c r="P25" s="18" t="n"/>
    </row>
    <row r="26" ht="21" customHeight="1">
      <c r="A26" s="17" t="n"/>
      <c r="B26" s="17" t="n"/>
      <c r="C26" s="18" t="n"/>
      <c r="D26" s="18" t="n"/>
      <c r="E26" s="17" t="n"/>
      <c r="F26" s="19" t="n"/>
      <c r="G26" s="19" t="n"/>
      <c r="H26" s="17" t="n"/>
      <c r="I26" s="17" t="n"/>
      <c r="J26" s="19" t="n"/>
      <c r="K26" s="17" t="n"/>
      <c r="L26" s="17" t="n"/>
      <c r="M26" s="14">
        <f>IF($A26="","",IF($G26="","",IF($J26&lt;&gt;"",IFERROR(IF($J26&gt;=$G26,$J26-$G26,""),""),IFERROR(MAX(0,TODAY()-$G26),""))))</f>
        <v/>
      </c>
      <c r="N26" s="22">
        <f>IF($A26="","",IF(OR($G26="",$I26&lt;&gt;"Yes"),"",IFERROR($G26+VLOOKUP($H26,Assumptions!$A$5:$B$10,2,FALSE),"")))</f>
        <v/>
      </c>
      <c r="O26" s="23">
        <f>IF($A26="","",IF($G26="","Pending delivery",IF($I26="","Set requirement",IF($I26="No","Not required",IF(AND($J26&lt;&gt;"",$J26&lt;$G26),"Check dates",IF($J26&lt;&gt;"",IF($K26="","Check acknowledgment method","Acknowledged"),IF($K26&lt;&gt;"","Check acknowledgment date",IF($N26="","Check method",IF(TODAY()&gt;$N26,"Follow-up overdue",IF(TODAY()=$N26,"Due today","Awaiting acknowledgment"))))))))))</f>
        <v/>
      </c>
      <c r="P26" s="18" t="n"/>
    </row>
    <row r="27" ht="21" customHeight="1">
      <c r="A27" s="17" t="n"/>
      <c r="B27" s="17" t="n"/>
      <c r="C27" s="18" t="n"/>
      <c r="D27" s="18" t="n"/>
      <c r="E27" s="17" t="n"/>
      <c r="F27" s="19" t="n"/>
      <c r="G27" s="19" t="n"/>
      <c r="H27" s="17" t="n"/>
      <c r="I27" s="17" t="n"/>
      <c r="J27" s="19" t="n"/>
      <c r="K27" s="17" t="n"/>
      <c r="L27" s="17" t="n"/>
      <c r="M27" s="15">
        <f>IF($A27="","",IF($G27="","",IF($J27&lt;&gt;"",IFERROR(IF($J27&gt;=$G27,$J27-$G27,""),""),IFERROR(MAX(0,TODAY()-$G27),""))))</f>
        <v/>
      </c>
      <c r="N27" s="20">
        <f>IF($A27="","",IF(OR($G27="",$I27&lt;&gt;"Yes"),"",IFERROR($G27+VLOOKUP($H27,Assumptions!$A$5:$B$10,2,FALSE),"")))</f>
        <v/>
      </c>
      <c r="O27" s="21">
        <f>IF($A27="","",IF($G27="","Pending delivery",IF($I27="","Set requirement",IF($I27="No","Not required",IF(AND($J27&lt;&gt;"",$J27&lt;$G27),"Check dates",IF($J27&lt;&gt;"",IF($K27="","Check acknowledgment method","Acknowledged"),IF($K27&lt;&gt;"","Check acknowledgment date",IF($N27="","Check method",IF(TODAY()&gt;$N27,"Follow-up overdue",IF(TODAY()=$N27,"Due today","Awaiting acknowledgment"))))))))))</f>
        <v/>
      </c>
      <c r="P27" s="18" t="n"/>
    </row>
    <row r="28" ht="21" customHeight="1">
      <c r="A28" s="17" t="n"/>
      <c r="B28" s="17" t="n"/>
      <c r="C28" s="18" t="n"/>
      <c r="D28" s="18" t="n"/>
      <c r="E28" s="17" t="n"/>
      <c r="F28" s="19" t="n"/>
      <c r="G28" s="19" t="n"/>
      <c r="H28" s="17" t="n"/>
      <c r="I28" s="17" t="n"/>
      <c r="J28" s="19" t="n"/>
      <c r="K28" s="17" t="n"/>
      <c r="L28" s="17" t="n"/>
      <c r="M28" s="14">
        <f>IF($A28="","",IF($G28="","",IF($J28&lt;&gt;"",IFERROR(IF($J28&gt;=$G28,$J28-$G28,""),""),IFERROR(MAX(0,TODAY()-$G28),""))))</f>
        <v/>
      </c>
      <c r="N28" s="22">
        <f>IF($A28="","",IF(OR($G28="",$I28&lt;&gt;"Yes"),"",IFERROR($G28+VLOOKUP($H28,Assumptions!$A$5:$B$10,2,FALSE),"")))</f>
        <v/>
      </c>
      <c r="O28" s="23">
        <f>IF($A28="","",IF($G28="","Pending delivery",IF($I28="","Set requirement",IF($I28="No","Not required",IF(AND($J28&lt;&gt;"",$J28&lt;$G28),"Check dates",IF($J28&lt;&gt;"",IF($K28="","Check acknowledgment method","Acknowledged"),IF($K28&lt;&gt;"","Check acknowledgment date",IF($N28="","Check method",IF(TODAY()&gt;$N28,"Follow-up overdue",IF(TODAY()=$N28,"Due today","Awaiting acknowledgment"))))))))))</f>
        <v/>
      </c>
      <c r="P28" s="18" t="n"/>
    </row>
    <row r="29" ht="21" customHeight="1">
      <c r="A29" s="17" t="n"/>
      <c r="B29" s="17" t="n"/>
      <c r="C29" s="18" t="n"/>
      <c r="D29" s="18" t="n"/>
      <c r="E29" s="17" t="n"/>
      <c r="F29" s="19" t="n"/>
      <c r="G29" s="19" t="n"/>
      <c r="H29" s="17" t="n"/>
      <c r="I29" s="17" t="n"/>
      <c r="J29" s="19" t="n"/>
      <c r="K29" s="17" t="n"/>
      <c r="L29" s="17" t="n"/>
      <c r="M29" s="15">
        <f>IF($A29="","",IF($G29="","",IF($J29&lt;&gt;"",IFERROR(IF($J29&gt;=$G29,$J29-$G29,""),""),IFERROR(MAX(0,TODAY()-$G29),""))))</f>
        <v/>
      </c>
      <c r="N29" s="20">
        <f>IF($A29="","",IF(OR($G29="",$I29&lt;&gt;"Yes"),"",IFERROR($G29+VLOOKUP($H29,Assumptions!$A$5:$B$10,2,FALSE),"")))</f>
        <v/>
      </c>
      <c r="O29" s="21">
        <f>IF($A29="","",IF($G29="","Pending delivery",IF($I29="","Set requirement",IF($I29="No","Not required",IF(AND($J29&lt;&gt;"",$J29&lt;$G29),"Check dates",IF($J29&lt;&gt;"",IF($K29="","Check acknowledgment method","Acknowledged"),IF($K29&lt;&gt;"","Check acknowledgment date",IF($N29="","Check method",IF(TODAY()&gt;$N29,"Follow-up overdue",IF(TODAY()=$N29,"Due today","Awaiting acknowledgment"))))))))))</f>
        <v/>
      </c>
      <c r="P29" s="18" t="n"/>
    </row>
    <row r="30" ht="21" customHeight="1">
      <c r="A30" s="17" t="n"/>
      <c r="B30" s="17" t="n"/>
      <c r="C30" s="18" t="n"/>
      <c r="D30" s="18" t="n"/>
      <c r="E30" s="17" t="n"/>
      <c r="F30" s="19" t="n"/>
      <c r="G30" s="19" t="n"/>
      <c r="H30" s="17" t="n"/>
      <c r="I30" s="17" t="n"/>
      <c r="J30" s="19" t="n"/>
      <c r="K30" s="17" t="n"/>
      <c r="L30" s="17" t="n"/>
      <c r="M30" s="14">
        <f>IF($A30="","",IF($G30="","",IF($J30&lt;&gt;"",IFERROR(IF($J30&gt;=$G30,$J30-$G30,""),""),IFERROR(MAX(0,TODAY()-$G30),""))))</f>
        <v/>
      </c>
      <c r="N30" s="22">
        <f>IF($A30="","",IF(OR($G30="",$I30&lt;&gt;"Yes"),"",IFERROR($G30+VLOOKUP($H30,Assumptions!$A$5:$B$10,2,FALSE),"")))</f>
        <v/>
      </c>
      <c r="O30" s="23">
        <f>IF($A30="","",IF($G30="","Pending delivery",IF($I30="","Set requirement",IF($I30="No","Not required",IF(AND($J30&lt;&gt;"",$J30&lt;$G30),"Check dates",IF($J30&lt;&gt;"",IF($K30="","Check acknowledgment method","Acknowledged"),IF($K30&lt;&gt;"","Check acknowledgment date",IF($N30="","Check method",IF(TODAY()&gt;$N30,"Follow-up overdue",IF(TODAY()=$N30,"Due today","Awaiting acknowledgment"))))))))))</f>
        <v/>
      </c>
      <c r="P30" s="18" t="n"/>
    </row>
    <row r="31" ht="21" customHeight="1">
      <c r="A31" s="17" t="n"/>
      <c r="B31" s="17" t="n"/>
      <c r="C31" s="18" t="n"/>
      <c r="D31" s="18" t="n"/>
      <c r="E31" s="17" t="n"/>
      <c r="F31" s="19" t="n"/>
      <c r="G31" s="19" t="n"/>
      <c r="H31" s="17" t="n"/>
      <c r="I31" s="17" t="n"/>
      <c r="J31" s="19" t="n"/>
      <c r="K31" s="17" t="n"/>
      <c r="L31" s="17" t="n"/>
      <c r="M31" s="15">
        <f>IF($A31="","",IF($G31="","",IF($J31&lt;&gt;"",IFERROR(IF($J31&gt;=$G31,$J31-$G31,""),""),IFERROR(MAX(0,TODAY()-$G31),""))))</f>
        <v/>
      </c>
      <c r="N31" s="20">
        <f>IF($A31="","",IF(OR($G31="",$I31&lt;&gt;"Yes"),"",IFERROR($G31+VLOOKUP($H31,Assumptions!$A$5:$B$10,2,FALSE),"")))</f>
        <v/>
      </c>
      <c r="O31" s="21">
        <f>IF($A31="","",IF($G31="","Pending delivery",IF($I31="","Set requirement",IF($I31="No","Not required",IF(AND($J31&lt;&gt;"",$J31&lt;$G31),"Check dates",IF($J31&lt;&gt;"",IF($K31="","Check acknowledgment method","Acknowledged"),IF($K31&lt;&gt;"","Check acknowledgment date",IF($N31="","Check method",IF(TODAY()&gt;$N31,"Follow-up overdue",IF(TODAY()=$N31,"Due today","Awaiting acknowledgment"))))))))))</f>
        <v/>
      </c>
      <c r="P31" s="18" t="n"/>
    </row>
    <row r="32" ht="21" customHeight="1">
      <c r="A32" s="17" t="n"/>
      <c r="B32" s="17" t="n"/>
      <c r="C32" s="18" t="n"/>
      <c r="D32" s="18" t="n"/>
      <c r="E32" s="17" t="n"/>
      <c r="F32" s="19" t="n"/>
      <c r="G32" s="19" t="n"/>
      <c r="H32" s="17" t="n"/>
      <c r="I32" s="17" t="n"/>
      <c r="J32" s="19" t="n"/>
      <c r="K32" s="17" t="n"/>
      <c r="L32" s="17" t="n"/>
      <c r="M32" s="14">
        <f>IF($A32="","",IF($G32="","",IF($J32&lt;&gt;"",IFERROR(IF($J32&gt;=$G32,$J32-$G32,""),""),IFERROR(MAX(0,TODAY()-$G32),""))))</f>
        <v/>
      </c>
      <c r="N32" s="22">
        <f>IF($A32="","",IF(OR($G32="",$I32&lt;&gt;"Yes"),"",IFERROR($G32+VLOOKUP($H32,Assumptions!$A$5:$B$10,2,FALSE),"")))</f>
        <v/>
      </c>
      <c r="O32" s="23">
        <f>IF($A32="","",IF($G32="","Pending delivery",IF($I32="","Set requirement",IF($I32="No","Not required",IF(AND($J32&lt;&gt;"",$J32&lt;$G32),"Check dates",IF($J32&lt;&gt;"",IF($K32="","Check acknowledgment method","Acknowledged"),IF($K32&lt;&gt;"","Check acknowledgment date",IF($N32="","Check method",IF(TODAY()&gt;$N32,"Follow-up overdue",IF(TODAY()=$N32,"Due today","Awaiting acknowledgment"))))))))))</f>
        <v/>
      </c>
      <c r="P32" s="18" t="n"/>
    </row>
    <row r="33" ht="21" customHeight="1">
      <c r="A33" s="17" t="n"/>
      <c r="B33" s="17" t="n"/>
      <c r="C33" s="18" t="n"/>
      <c r="D33" s="18" t="n"/>
      <c r="E33" s="17" t="n"/>
      <c r="F33" s="19" t="n"/>
      <c r="G33" s="19" t="n"/>
      <c r="H33" s="17" t="n"/>
      <c r="I33" s="17" t="n"/>
      <c r="J33" s="19" t="n"/>
      <c r="K33" s="17" t="n"/>
      <c r="L33" s="17" t="n"/>
      <c r="M33" s="15">
        <f>IF($A33="","",IF($G33="","",IF($J33&lt;&gt;"",IFERROR(IF($J33&gt;=$G33,$J33-$G33,""),""),IFERROR(MAX(0,TODAY()-$G33),""))))</f>
        <v/>
      </c>
      <c r="N33" s="20">
        <f>IF($A33="","",IF(OR($G33="",$I33&lt;&gt;"Yes"),"",IFERROR($G33+VLOOKUP($H33,Assumptions!$A$5:$B$10,2,FALSE),"")))</f>
        <v/>
      </c>
      <c r="O33" s="21">
        <f>IF($A33="","",IF($G33="","Pending delivery",IF($I33="","Set requirement",IF($I33="No","Not required",IF(AND($J33&lt;&gt;"",$J33&lt;$G33),"Check dates",IF($J33&lt;&gt;"",IF($K33="","Check acknowledgment method","Acknowledged"),IF($K33&lt;&gt;"","Check acknowledgment date",IF($N33="","Check method",IF(TODAY()&gt;$N33,"Follow-up overdue",IF(TODAY()=$N33,"Due today","Awaiting acknowledgment"))))))))))</f>
        <v/>
      </c>
      <c r="P33" s="18" t="n"/>
    </row>
    <row r="34" ht="21" customHeight="1">
      <c r="A34" s="17" t="n"/>
      <c r="B34" s="17" t="n"/>
      <c r="C34" s="18" t="n"/>
      <c r="D34" s="18" t="n"/>
      <c r="E34" s="17" t="n"/>
      <c r="F34" s="19" t="n"/>
      <c r="G34" s="19" t="n"/>
      <c r="H34" s="17" t="n"/>
      <c r="I34" s="17" t="n"/>
      <c r="J34" s="19" t="n"/>
      <c r="K34" s="17" t="n"/>
      <c r="L34" s="17" t="n"/>
      <c r="M34" s="14">
        <f>IF($A34="","",IF($G34="","",IF($J34&lt;&gt;"",IFERROR(IF($J34&gt;=$G34,$J34-$G34,""),""),IFERROR(MAX(0,TODAY()-$G34),""))))</f>
        <v/>
      </c>
      <c r="N34" s="22">
        <f>IF($A34="","",IF(OR($G34="",$I34&lt;&gt;"Yes"),"",IFERROR($G34+VLOOKUP($H34,Assumptions!$A$5:$B$10,2,FALSE),"")))</f>
        <v/>
      </c>
      <c r="O34" s="23">
        <f>IF($A34="","",IF($G34="","Pending delivery",IF($I34="","Set requirement",IF($I34="No","Not required",IF(AND($J34&lt;&gt;"",$J34&lt;$G34),"Check dates",IF($J34&lt;&gt;"",IF($K34="","Check acknowledgment method","Acknowledged"),IF($K34&lt;&gt;"","Check acknowledgment date",IF($N34="","Check method",IF(TODAY()&gt;$N34,"Follow-up overdue",IF(TODAY()=$N34,"Due today","Awaiting acknowledgment"))))))))))</f>
        <v/>
      </c>
      <c r="P34" s="18" t="n"/>
    </row>
    <row r="35" ht="21" customHeight="1">
      <c r="A35" s="17" t="n"/>
      <c r="B35" s="17" t="n"/>
      <c r="C35" s="18" t="n"/>
      <c r="D35" s="18" t="n"/>
      <c r="E35" s="17" t="n"/>
      <c r="F35" s="19" t="n"/>
      <c r="G35" s="19" t="n"/>
      <c r="H35" s="17" t="n"/>
      <c r="I35" s="17" t="n"/>
      <c r="J35" s="19" t="n"/>
      <c r="K35" s="17" t="n"/>
      <c r="L35" s="17" t="n"/>
      <c r="M35" s="15">
        <f>IF($A35="","",IF($G35="","",IF($J35&lt;&gt;"",IFERROR(IF($J35&gt;=$G35,$J35-$G35,""),""),IFERROR(MAX(0,TODAY()-$G35),""))))</f>
        <v/>
      </c>
      <c r="N35" s="20">
        <f>IF($A35="","",IF(OR($G35="",$I35&lt;&gt;"Yes"),"",IFERROR($G35+VLOOKUP($H35,Assumptions!$A$5:$B$10,2,FALSE),"")))</f>
        <v/>
      </c>
      <c r="O35" s="21">
        <f>IF($A35="","",IF($G35="","Pending delivery",IF($I35="","Set requirement",IF($I35="No","Not required",IF(AND($J35&lt;&gt;"",$J35&lt;$G35),"Check dates",IF($J35&lt;&gt;"",IF($K35="","Check acknowledgment method","Acknowledged"),IF($K35&lt;&gt;"","Check acknowledgment date",IF($N35="","Check method",IF(TODAY()&gt;$N35,"Follow-up overdue",IF(TODAY()=$N35,"Due today","Awaiting acknowledgment"))))))))))</f>
        <v/>
      </c>
      <c r="P35" s="18" t="n"/>
    </row>
    <row r="36" ht="21" customHeight="1">
      <c r="A36" s="17" t="n"/>
      <c r="B36" s="17" t="n"/>
      <c r="C36" s="18" t="n"/>
      <c r="D36" s="18" t="n"/>
      <c r="E36" s="17" t="n"/>
      <c r="F36" s="19" t="n"/>
      <c r="G36" s="19" t="n"/>
      <c r="H36" s="17" t="n"/>
      <c r="I36" s="17" t="n"/>
      <c r="J36" s="19" t="n"/>
      <c r="K36" s="17" t="n"/>
      <c r="L36" s="17" t="n"/>
      <c r="M36" s="14">
        <f>IF($A36="","",IF($G36="","",IF($J36&lt;&gt;"",IFERROR(IF($J36&gt;=$G36,$J36-$G36,""),""),IFERROR(MAX(0,TODAY()-$G36),""))))</f>
        <v/>
      </c>
      <c r="N36" s="22">
        <f>IF($A36="","",IF(OR($G36="",$I36&lt;&gt;"Yes"),"",IFERROR($G36+VLOOKUP($H36,Assumptions!$A$5:$B$10,2,FALSE),"")))</f>
        <v/>
      </c>
      <c r="O36" s="23">
        <f>IF($A36="","",IF($G36="","Pending delivery",IF($I36="","Set requirement",IF($I36="No","Not required",IF(AND($J36&lt;&gt;"",$J36&lt;$G36),"Check dates",IF($J36&lt;&gt;"",IF($K36="","Check acknowledgment method","Acknowledged"),IF($K36&lt;&gt;"","Check acknowledgment date",IF($N36="","Check method",IF(TODAY()&gt;$N36,"Follow-up overdue",IF(TODAY()=$N36,"Due today","Awaiting acknowledgment"))))))))))</f>
        <v/>
      </c>
      <c r="P36" s="18" t="n"/>
    </row>
    <row r="37" ht="21" customHeight="1">
      <c r="A37" s="17" t="n"/>
      <c r="B37" s="17" t="n"/>
      <c r="C37" s="18" t="n"/>
      <c r="D37" s="18" t="n"/>
      <c r="E37" s="17" t="n"/>
      <c r="F37" s="19" t="n"/>
      <c r="G37" s="19" t="n"/>
      <c r="H37" s="17" t="n"/>
      <c r="I37" s="17" t="n"/>
      <c r="J37" s="19" t="n"/>
      <c r="K37" s="17" t="n"/>
      <c r="L37" s="17" t="n"/>
      <c r="M37" s="15">
        <f>IF($A37="","",IF($G37="","",IF($J37&lt;&gt;"",IFERROR(IF($J37&gt;=$G37,$J37-$G37,""),""),IFERROR(MAX(0,TODAY()-$G37),""))))</f>
        <v/>
      </c>
      <c r="N37" s="20">
        <f>IF($A37="","",IF(OR($G37="",$I37&lt;&gt;"Yes"),"",IFERROR($G37+VLOOKUP($H37,Assumptions!$A$5:$B$10,2,FALSE),"")))</f>
        <v/>
      </c>
      <c r="O37" s="21">
        <f>IF($A37="","",IF($G37="","Pending delivery",IF($I37="","Set requirement",IF($I37="No","Not required",IF(AND($J37&lt;&gt;"",$J37&lt;$G37),"Check dates",IF($J37&lt;&gt;"",IF($K37="","Check acknowledgment method","Acknowledged"),IF($K37&lt;&gt;"","Check acknowledgment date",IF($N37="","Check method",IF(TODAY()&gt;$N37,"Follow-up overdue",IF(TODAY()=$N37,"Due today","Awaiting acknowledgment"))))))))))</f>
        <v/>
      </c>
      <c r="P37" s="18" t="n"/>
    </row>
    <row r="38" ht="21" customHeight="1">
      <c r="A38" s="17" t="n"/>
      <c r="B38" s="17" t="n"/>
      <c r="C38" s="18" t="n"/>
      <c r="D38" s="18" t="n"/>
      <c r="E38" s="17" t="n"/>
      <c r="F38" s="19" t="n"/>
      <c r="G38" s="19" t="n"/>
      <c r="H38" s="17" t="n"/>
      <c r="I38" s="17" t="n"/>
      <c r="J38" s="19" t="n"/>
      <c r="K38" s="17" t="n"/>
      <c r="L38" s="17" t="n"/>
      <c r="M38" s="14">
        <f>IF($A38="","",IF($G38="","",IF($J38&lt;&gt;"",IFERROR(IF($J38&gt;=$G38,$J38-$G38,""),""),IFERROR(MAX(0,TODAY()-$G38),""))))</f>
        <v/>
      </c>
      <c r="N38" s="22">
        <f>IF($A38="","",IF(OR($G38="",$I38&lt;&gt;"Yes"),"",IFERROR($G38+VLOOKUP($H38,Assumptions!$A$5:$B$10,2,FALSE),"")))</f>
        <v/>
      </c>
      <c r="O38" s="23">
        <f>IF($A38="","",IF($G38="","Pending delivery",IF($I38="","Set requirement",IF($I38="No","Not required",IF(AND($J38&lt;&gt;"",$J38&lt;$G38),"Check dates",IF($J38&lt;&gt;"",IF($K38="","Check acknowledgment method","Acknowledged"),IF($K38&lt;&gt;"","Check acknowledgment date",IF($N38="","Check method",IF(TODAY()&gt;$N38,"Follow-up overdue",IF(TODAY()=$N38,"Due today","Awaiting acknowledgment"))))))))))</f>
        <v/>
      </c>
      <c r="P38" s="18" t="n"/>
    </row>
    <row r="39" ht="21" customHeight="1">
      <c r="A39" s="17" t="n"/>
      <c r="B39" s="17" t="n"/>
      <c r="C39" s="18" t="n"/>
      <c r="D39" s="18" t="n"/>
      <c r="E39" s="17" t="n"/>
      <c r="F39" s="19" t="n"/>
      <c r="G39" s="19" t="n"/>
      <c r="H39" s="17" t="n"/>
      <c r="I39" s="17" t="n"/>
      <c r="J39" s="19" t="n"/>
      <c r="K39" s="17" t="n"/>
      <c r="L39" s="17" t="n"/>
      <c r="M39" s="15">
        <f>IF($A39="","",IF($G39="","",IF($J39&lt;&gt;"",IFERROR(IF($J39&gt;=$G39,$J39-$G39,""),""),IFERROR(MAX(0,TODAY()-$G39),""))))</f>
        <v/>
      </c>
      <c r="N39" s="20">
        <f>IF($A39="","",IF(OR($G39="",$I39&lt;&gt;"Yes"),"",IFERROR($G39+VLOOKUP($H39,Assumptions!$A$5:$B$10,2,FALSE),"")))</f>
        <v/>
      </c>
      <c r="O39" s="21">
        <f>IF($A39="","",IF($G39="","Pending delivery",IF($I39="","Set requirement",IF($I39="No","Not required",IF(AND($J39&lt;&gt;"",$J39&lt;$G39),"Check dates",IF($J39&lt;&gt;"",IF($K39="","Check acknowledgment method","Acknowledged"),IF($K39&lt;&gt;"","Check acknowledgment date",IF($N39="","Check method",IF(TODAY()&gt;$N39,"Follow-up overdue",IF(TODAY()=$N39,"Due today","Awaiting acknowledgment"))))))))))</f>
        <v/>
      </c>
      <c r="P39" s="18" t="n"/>
    </row>
    <row r="40" ht="21" customHeight="1">
      <c r="A40" s="17" t="n"/>
      <c r="B40" s="17" t="n"/>
      <c r="C40" s="18" t="n"/>
      <c r="D40" s="18" t="n"/>
      <c r="E40" s="17" t="n"/>
      <c r="F40" s="19" t="n"/>
      <c r="G40" s="19" t="n"/>
      <c r="H40" s="17" t="n"/>
      <c r="I40" s="17" t="n"/>
      <c r="J40" s="19" t="n"/>
      <c r="K40" s="17" t="n"/>
      <c r="L40" s="17" t="n"/>
      <c r="M40" s="14">
        <f>IF($A40="","",IF($G40="","",IF($J40&lt;&gt;"",IFERROR(IF($J40&gt;=$G40,$J40-$G40,""),""),IFERROR(MAX(0,TODAY()-$G40),""))))</f>
        <v/>
      </c>
      <c r="N40" s="22">
        <f>IF($A40="","",IF(OR($G40="",$I40&lt;&gt;"Yes"),"",IFERROR($G40+VLOOKUP($H40,Assumptions!$A$5:$B$10,2,FALSE),"")))</f>
        <v/>
      </c>
      <c r="O40" s="23">
        <f>IF($A40="","",IF($G40="","Pending delivery",IF($I40="","Set requirement",IF($I40="No","Not required",IF(AND($J40&lt;&gt;"",$J40&lt;$G40),"Check dates",IF($J40&lt;&gt;"",IF($K40="","Check acknowledgment method","Acknowledged"),IF($K40&lt;&gt;"","Check acknowledgment date",IF($N40="","Check method",IF(TODAY()&gt;$N40,"Follow-up overdue",IF(TODAY()=$N40,"Due today","Awaiting acknowledgment"))))))))))</f>
        <v/>
      </c>
      <c r="P40" s="18" t="n"/>
    </row>
    <row r="41" ht="21" customHeight="1">
      <c r="A41" s="17" t="n"/>
      <c r="B41" s="17" t="n"/>
      <c r="C41" s="18" t="n"/>
      <c r="D41" s="18" t="n"/>
      <c r="E41" s="17" t="n"/>
      <c r="F41" s="19" t="n"/>
      <c r="G41" s="19" t="n"/>
      <c r="H41" s="17" t="n"/>
      <c r="I41" s="17" t="n"/>
      <c r="J41" s="19" t="n"/>
      <c r="K41" s="17" t="n"/>
      <c r="L41" s="17" t="n"/>
      <c r="M41" s="15">
        <f>IF($A41="","",IF($G41="","",IF($J41&lt;&gt;"",IFERROR(IF($J41&gt;=$G41,$J41-$G41,""),""),IFERROR(MAX(0,TODAY()-$G41),""))))</f>
        <v/>
      </c>
      <c r="N41" s="20">
        <f>IF($A41="","",IF(OR($G41="",$I41&lt;&gt;"Yes"),"",IFERROR($G41+VLOOKUP($H41,Assumptions!$A$5:$B$10,2,FALSE),"")))</f>
        <v/>
      </c>
      <c r="O41" s="21">
        <f>IF($A41="","",IF($G41="","Pending delivery",IF($I41="","Set requirement",IF($I41="No","Not required",IF(AND($J41&lt;&gt;"",$J41&lt;$G41),"Check dates",IF($J41&lt;&gt;"",IF($K41="","Check acknowledgment method","Acknowledged"),IF($K41&lt;&gt;"","Check acknowledgment date",IF($N41="","Check method",IF(TODAY()&gt;$N41,"Follow-up overdue",IF(TODAY()=$N41,"Due today","Awaiting acknowledgment"))))))))))</f>
        <v/>
      </c>
      <c r="P41" s="18" t="n"/>
    </row>
    <row r="42" ht="21" customHeight="1">
      <c r="A42" s="17" t="n"/>
      <c r="B42" s="17" t="n"/>
      <c r="C42" s="18" t="n"/>
      <c r="D42" s="18" t="n"/>
      <c r="E42" s="17" t="n"/>
      <c r="F42" s="19" t="n"/>
      <c r="G42" s="19" t="n"/>
      <c r="H42" s="17" t="n"/>
      <c r="I42" s="17" t="n"/>
      <c r="J42" s="19" t="n"/>
      <c r="K42" s="17" t="n"/>
      <c r="L42" s="17" t="n"/>
      <c r="M42" s="14">
        <f>IF($A42="","",IF($G42="","",IF($J42&lt;&gt;"",IFERROR(IF($J42&gt;=$G42,$J42-$G42,""),""),IFERROR(MAX(0,TODAY()-$G42),""))))</f>
        <v/>
      </c>
      <c r="N42" s="22">
        <f>IF($A42="","",IF(OR($G42="",$I42&lt;&gt;"Yes"),"",IFERROR($G42+VLOOKUP($H42,Assumptions!$A$5:$B$10,2,FALSE),"")))</f>
        <v/>
      </c>
      <c r="O42" s="23">
        <f>IF($A42="","",IF($G42="","Pending delivery",IF($I42="","Set requirement",IF($I42="No","Not required",IF(AND($J42&lt;&gt;"",$J42&lt;$G42),"Check dates",IF($J42&lt;&gt;"",IF($K42="","Check acknowledgment method","Acknowledged"),IF($K42&lt;&gt;"","Check acknowledgment date",IF($N42="","Check method",IF(TODAY()&gt;$N42,"Follow-up overdue",IF(TODAY()=$N42,"Due today","Awaiting acknowledgment"))))))))))</f>
        <v/>
      </c>
      <c r="P42" s="18" t="n"/>
    </row>
    <row r="43" ht="21" customHeight="1">
      <c r="A43" s="17" t="n"/>
      <c r="B43" s="17" t="n"/>
      <c r="C43" s="18" t="n"/>
      <c r="D43" s="18" t="n"/>
      <c r="E43" s="17" t="n"/>
      <c r="F43" s="19" t="n"/>
      <c r="G43" s="19" t="n"/>
      <c r="H43" s="17" t="n"/>
      <c r="I43" s="17" t="n"/>
      <c r="J43" s="19" t="n"/>
      <c r="K43" s="17" t="n"/>
      <c r="L43" s="17" t="n"/>
      <c r="M43" s="15">
        <f>IF($A43="","",IF($G43="","",IF($J43&lt;&gt;"",IFERROR(IF($J43&gt;=$G43,$J43-$G43,""),""),IFERROR(MAX(0,TODAY()-$G43),""))))</f>
        <v/>
      </c>
      <c r="N43" s="20">
        <f>IF($A43="","",IF(OR($G43="",$I43&lt;&gt;"Yes"),"",IFERROR($G43+VLOOKUP($H43,Assumptions!$A$5:$B$10,2,FALSE),"")))</f>
        <v/>
      </c>
      <c r="O43" s="21">
        <f>IF($A43="","",IF($G43="","Pending delivery",IF($I43="","Set requirement",IF($I43="No","Not required",IF(AND($J43&lt;&gt;"",$J43&lt;$G43),"Check dates",IF($J43&lt;&gt;"",IF($K43="","Check acknowledgment method","Acknowledged"),IF($K43&lt;&gt;"","Check acknowledgment date",IF($N43="","Check method",IF(TODAY()&gt;$N43,"Follow-up overdue",IF(TODAY()=$N43,"Due today","Awaiting acknowledgment"))))))))))</f>
        <v/>
      </c>
      <c r="P43" s="18" t="n"/>
    </row>
    <row r="44" ht="21" customHeight="1">
      <c r="A44" s="17" t="n"/>
      <c r="B44" s="17" t="n"/>
      <c r="C44" s="18" t="n"/>
      <c r="D44" s="18" t="n"/>
      <c r="E44" s="17" t="n"/>
      <c r="F44" s="19" t="n"/>
      <c r="G44" s="19" t="n"/>
      <c r="H44" s="17" t="n"/>
      <c r="I44" s="17" t="n"/>
      <c r="J44" s="19" t="n"/>
      <c r="K44" s="17" t="n"/>
      <c r="L44" s="17" t="n"/>
      <c r="M44" s="14">
        <f>IF($A44="","",IF($G44="","",IF($J44&lt;&gt;"",IFERROR(IF($J44&gt;=$G44,$J44-$G44,""),""),IFERROR(MAX(0,TODAY()-$G44),""))))</f>
        <v/>
      </c>
      <c r="N44" s="22">
        <f>IF($A44="","",IF(OR($G44="",$I44&lt;&gt;"Yes"),"",IFERROR($G44+VLOOKUP($H44,Assumptions!$A$5:$B$10,2,FALSE),"")))</f>
        <v/>
      </c>
      <c r="O44" s="23">
        <f>IF($A44="","",IF($G44="","Pending delivery",IF($I44="","Set requirement",IF($I44="No","Not required",IF(AND($J44&lt;&gt;"",$J44&lt;$G44),"Check dates",IF($J44&lt;&gt;"",IF($K44="","Check acknowledgment method","Acknowledged"),IF($K44&lt;&gt;"","Check acknowledgment date",IF($N44="","Check method",IF(TODAY()&gt;$N44,"Follow-up overdue",IF(TODAY()=$N44,"Due today","Awaiting acknowledgment"))))))))))</f>
        <v/>
      </c>
      <c r="P44" s="18" t="n"/>
    </row>
    <row r="45" ht="21" customHeight="1">
      <c r="A45" s="17" t="n"/>
      <c r="B45" s="17" t="n"/>
      <c r="C45" s="18" t="n"/>
      <c r="D45" s="18" t="n"/>
      <c r="E45" s="17" t="n"/>
      <c r="F45" s="19" t="n"/>
      <c r="G45" s="19" t="n"/>
      <c r="H45" s="17" t="n"/>
      <c r="I45" s="17" t="n"/>
      <c r="J45" s="19" t="n"/>
      <c r="K45" s="17" t="n"/>
      <c r="L45" s="17" t="n"/>
      <c r="M45" s="15">
        <f>IF($A45="","",IF($G45="","",IF($J45&lt;&gt;"",IFERROR(IF($J45&gt;=$G45,$J45-$G45,""),""),IFERROR(MAX(0,TODAY()-$G45),""))))</f>
        <v/>
      </c>
      <c r="N45" s="20">
        <f>IF($A45="","",IF(OR($G45="",$I45&lt;&gt;"Yes"),"",IFERROR($G45+VLOOKUP($H45,Assumptions!$A$5:$B$10,2,FALSE),"")))</f>
        <v/>
      </c>
      <c r="O45" s="21">
        <f>IF($A45="","",IF($G45="","Pending delivery",IF($I45="","Set requirement",IF($I45="No","Not required",IF(AND($J45&lt;&gt;"",$J45&lt;$G45),"Check dates",IF($J45&lt;&gt;"",IF($K45="","Check acknowledgment method","Acknowledged"),IF($K45&lt;&gt;"","Check acknowledgment date",IF($N45="","Check method",IF(TODAY()&gt;$N45,"Follow-up overdue",IF(TODAY()=$N45,"Due today","Awaiting acknowledgment"))))))))))</f>
        <v/>
      </c>
      <c r="P45" s="18" t="n"/>
    </row>
    <row r="46" ht="21" customHeight="1">
      <c r="A46" s="17" t="n"/>
      <c r="B46" s="17" t="n"/>
      <c r="C46" s="18" t="n"/>
      <c r="D46" s="18" t="n"/>
      <c r="E46" s="17" t="n"/>
      <c r="F46" s="19" t="n"/>
      <c r="G46" s="19" t="n"/>
      <c r="H46" s="17" t="n"/>
      <c r="I46" s="17" t="n"/>
      <c r="J46" s="19" t="n"/>
      <c r="K46" s="17" t="n"/>
      <c r="L46" s="17" t="n"/>
      <c r="M46" s="14">
        <f>IF($A46="","",IF($G46="","",IF($J46&lt;&gt;"",IFERROR(IF($J46&gt;=$G46,$J46-$G46,""),""),IFERROR(MAX(0,TODAY()-$G46),""))))</f>
        <v/>
      </c>
      <c r="N46" s="22">
        <f>IF($A46="","",IF(OR($G46="",$I46&lt;&gt;"Yes"),"",IFERROR($G46+VLOOKUP($H46,Assumptions!$A$5:$B$10,2,FALSE),"")))</f>
        <v/>
      </c>
      <c r="O46" s="23">
        <f>IF($A46="","",IF($G46="","Pending delivery",IF($I46="","Set requirement",IF($I46="No","Not required",IF(AND($J46&lt;&gt;"",$J46&lt;$G46),"Check dates",IF($J46&lt;&gt;"",IF($K46="","Check acknowledgment method","Acknowledged"),IF($K46&lt;&gt;"","Check acknowledgment date",IF($N46="","Check method",IF(TODAY()&gt;$N46,"Follow-up overdue",IF(TODAY()=$N46,"Due today","Awaiting acknowledgment"))))))))))</f>
        <v/>
      </c>
      <c r="P46" s="18" t="n"/>
    </row>
    <row r="47" ht="21" customHeight="1">
      <c r="A47" s="17" t="n"/>
      <c r="B47" s="17" t="n"/>
      <c r="C47" s="18" t="n"/>
      <c r="D47" s="18" t="n"/>
      <c r="E47" s="17" t="n"/>
      <c r="F47" s="19" t="n"/>
      <c r="G47" s="19" t="n"/>
      <c r="H47" s="17" t="n"/>
      <c r="I47" s="17" t="n"/>
      <c r="J47" s="19" t="n"/>
      <c r="K47" s="17" t="n"/>
      <c r="L47" s="17" t="n"/>
      <c r="M47" s="15">
        <f>IF($A47="","",IF($G47="","",IF($J47&lt;&gt;"",IFERROR(IF($J47&gt;=$G47,$J47-$G47,""),""),IFERROR(MAX(0,TODAY()-$G47),""))))</f>
        <v/>
      </c>
      <c r="N47" s="20">
        <f>IF($A47="","",IF(OR($G47="",$I47&lt;&gt;"Yes"),"",IFERROR($G47+VLOOKUP($H47,Assumptions!$A$5:$B$10,2,FALSE),"")))</f>
        <v/>
      </c>
      <c r="O47" s="21">
        <f>IF($A47="","",IF($G47="","Pending delivery",IF($I47="","Set requirement",IF($I47="No","Not required",IF(AND($J47&lt;&gt;"",$J47&lt;$G47),"Check dates",IF($J47&lt;&gt;"",IF($K47="","Check acknowledgment method","Acknowledged"),IF($K47&lt;&gt;"","Check acknowledgment date",IF($N47="","Check method",IF(TODAY()&gt;$N47,"Follow-up overdue",IF(TODAY()=$N47,"Due today","Awaiting acknowledgment"))))))))))</f>
        <v/>
      </c>
      <c r="P47" s="18" t="n"/>
    </row>
    <row r="48" ht="21" customHeight="1">
      <c r="A48" s="17" t="n"/>
      <c r="B48" s="17" t="n"/>
      <c r="C48" s="18" t="n"/>
      <c r="D48" s="18" t="n"/>
      <c r="E48" s="17" t="n"/>
      <c r="F48" s="19" t="n"/>
      <c r="G48" s="19" t="n"/>
      <c r="H48" s="17" t="n"/>
      <c r="I48" s="17" t="n"/>
      <c r="J48" s="19" t="n"/>
      <c r="K48" s="17" t="n"/>
      <c r="L48" s="17" t="n"/>
      <c r="M48" s="14">
        <f>IF($A48="","",IF($G48="","",IF($J48&lt;&gt;"",IFERROR(IF($J48&gt;=$G48,$J48-$G48,""),""),IFERROR(MAX(0,TODAY()-$G48),""))))</f>
        <v/>
      </c>
      <c r="N48" s="22">
        <f>IF($A48="","",IF(OR($G48="",$I48&lt;&gt;"Yes"),"",IFERROR($G48+VLOOKUP($H48,Assumptions!$A$5:$B$10,2,FALSE),"")))</f>
        <v/>
      </c>
      <c r="O48" s="23">
        <f>IF($A48="","",IF($G48="","Pending delivery",IF($I48="","Set requirement",IF($I48="No","Not required",IF(AND($J48&lt;&gt;"",$J48&lt;$G48),"Check dates",IF($J48&lt;&gt;"",IF($K48="","Check acknowledgment method","Acknowledged"),IF($K48&lt;&gt;"","Check acknowledgment date",IF($N48="","Check method",IF(TODAY()&gt;$N48,"Follow-up overdue",IF(TODAY()=$N48,"Due today","Awaiting acknowledgment"))))))))))</f>
        <v/>
      </c>
      <c r="P48" s="18" t="n"/>
    </row>
    <row r="49" ht="21" customHeight="1">
      <c r="A49" s="17" t="n"/>
      <c r="B49" s="17" t="n"/>
      <c r="C49" s="18" t="n"/>
      <c r="D49" s="18" t="n"/>
      <c r="E49" s="17" t="n"/>
      <c r="F49" s="19" t="n"/>
      <c r="G49" s="19" t="n"/>
      <c r="H49" s="17" t="n"/>
      <c r="I49" s="17" t="n"/>
      <c r="J49" s="19" t="n"/>
      <c r="K49" s="17" t="n"/>
      <c r="L49" s="17" t="n"/>
      <c r="M49" s="15">
        <f>IF($A49="","",IF($G49="","",IF($J49&lt;&gt;"",IFERROR(IF($J49&gt;=$G49,$J49-$G49,""),""),IFERROR(MAX(0,TODAY()-$G49),""))))</f>
        <v/>
      </c>
      <c r="N49" s="20">
        <f>IF($A49="","",IF(OR($G49="",$I49&lt;&gt;"Yes"),"",IFERROR($G49+VLOOKUP($H49,Assumptions!$A$5:$B$10,2,FALSE),"")))</f>
        <v/>
      </c>
      <c r="O49" s="21">
        <f>IF($A49="","",IF($G49="","Pending delivery",IF($I49="","Set requirement",IF($I49="No","Not required",IF(AND($J49&lt;&gt;"",$J49&lt;$G49),"Check dates",IF($J49&lt;&gt;"",IF($K49="","Check acknowledgment method","Acknowledged"),IF($K49&lt;&gt;"","Check acknowledgment date",IF($N49="","Check method",IF(TODAY()&gt;$N49,"Follow-up overdue",IF(TODAY()=$N49,"Due today","Awaiting acknowledgment"))))))))))</f>
        <v/>
      </c>
      <c r="P49" s="18" t="n"/>
    </row>
    <row r="50" ht="21" customHeight="1">
      <c r="A50" s="17" t="n"/>
      <c r="B50" s="17" t="n"/>
      <c r="C50" s="18" t="n"/>
      <c r="D50" s="18" t="n"/>
      <c r="E50" s="17" t="n"/>
      <c r="F50" s="19" t="n"/>
      <c r="G50" s="19" t="n"/>
      <c r="H50" s="17" t="n"/>
      <c r="I50" s="17" t="n"/>
      <c r="J50" s="19" t="n"/>
      <c r="K50" s="17" t="n"/>
      <c r="L50" s="17" t="n"/>
      <c r="M50" s="14">
        <f>IF($A50="","",IF($G50="","",IF($J50&lt;&gt;"",IFERROR(IF($J50&gt;=$G50,$J50-$G50,""),""),IFERROR(MAX(0,TODAY()-$G50),""))))</f>
        <v/>
      </c>
      <c r="N50" s="22">
        <f>IF($A50="","",IF(OR($G50="",$I50&lt;&gt;"Yes"),"",IFERROR($G50+VLOOKUP($H50,Assumptions!$A$5:$B$10,2,FALSE),"")))</f>
        <v/>
      </c>
      <c r="O50" s="23">
        <f>IF($A50="","",IF($G50="","Pending delivery",IF($I50="","Set requirement",IF($I50="No","Not required",IF(AND($J50&lt;&gt;"",$J50&lt;$G50),"Check dates",IF($J50&lt;&gt;"",IF($K50="","Check acknowledgment method","Acknowledged"),IF($K50&lt;&gt;"","Check acknowledgment date",IF($N50="","Check method",IF(TODAY()&gt;$N50,"Follow-up overdue",IF(TODAY()=$N50,"Due today","Awaiting acknowledgment"))))))))))</f>
        <v/>
      </c>
      <c r="P50" s="18" t="n"/>
    </row>
    <row r="51" ht="21" customHeight="1">
      <c r="A51" s="17" t="n"/>
      <c r="B51" s="17" t="n"/>
      <c r="C51" s="18" t="n"/>
      <c r="D51" s="18" t="n"/>
      <c r="E51" s="17" t="n"/>
      <c r="F51" s="19" t="n"/>
      <c r="G51" s="19" t="n"/>
      <c r="H51" s="17" t="n"/>
      <c r="I51" s="17" t="n"/>
      <c r="J51" s="19" t="n"/>
      <c r="K51" s="17" t="n"/>
      <c r="L51" s="17" t="n"/>
      <c r="M51" s="15">
        <f>IF($A51="","",IF($G51="","",IF($J51&lt;&gt;"",IFERROR(IF($J51&gt;=$G51,$J51-$G51,""),""),IFERROR(MAX(0,TODAY()-$G51),""))))</f>
        <v/>
      </c>
      <c r="N51" s="20">
        <f>IF($A51="","",IF(OR($G51="",$I51&lt;&gt;"Yes"),"",IFERROR($G51+VLOOKUP($H51,Assumptions!$A$5:$B$10,2,FALSE),"")))</f>
        <v/>
      </c>
      <c r="O51" s="21">
        <f>IF($A51="","",IF($G51="","Pending delivery",IF($I51="","Set requirement",IF($I51="No","Not required",IF(AND($J51&lt;&gt;"",$J51&lt;$G51),"Check dates",IF($J51&lt;&gt;"",IF($K51="","Check acknowledgment method","Acknowledged"),IF($K51&lt;&gt;"","Check acknowledgment date",IF($N51="","Check method",IF(TODAY()&gt;$N51,"Follow-up overdue",IF(TODAY()=$N51,"Due today","Awaiting acknowledgment"))))))))))</f>
        <v/>
      </c>
      <c r="P51" s="18" t="n"/>
    </row>
    <row r="52" ht="21" customHeight="1">
      <c r="A52" s="17" t="n"/>
      <c r="B52" s="17" t="n"/>
      <c r="C52" s="18" t="n"/>
      <c r="D52" s="18" t="n"/>
      <c r="E52" s="17" t="n"/>
      <c r="F52" s="19" t="n"/>
      <c r="G52" s="19" t="n"/>
      <c r="H52" s="17" t="n"/>
      <c r="I52" s="17" t="n"/>
      <c r="J52" s="19" t="n"/>
      <c r="K52" s="17" t="n"/>
      <c r="L52" s="17" t="n"/>
      <c r="M52" s="14">
        <f>IF($A52="","",IF($G52="","",IF($J52&lt;&gt;"",IFERROR(IF($J52&gt;=$G52,$J52-$G52,""),""),IFERROR(MAX(0,TODAY()-$G52),""))))</f>
        <v/>
      </c>
      <c r="N52" s="22">
        <f>IF($A52="","",IF(OR($G52="",$I52&lt;&gt;"Yes"),"",IFERROR($G52+VLOOKUP($H52,Assumptions!$A$5:$B$10,2,FALSE),"")))</f>
        <v/>
      </c>
      <c r="O52" s="23">
        <f>IF($A52="","",IF($G52="","Pending delivery",IF($I52="","Set requirement",IF($I52="No","Not required",IF(AND($J52&lt;&gt;"",$J52&lt;$G52),"Check dates",IF($J52&lt;&gt;"",IF($K52="","Check acknowledgment method","Acknowledged"),IF($K52&lt;&gt;"","Check acknowledgment date",IF($N52="","Check method",IF(TODAY()&gt;$N52,"Follow-up overdue",IF(TODAY()=$N52,"Due today","Awaiting acknowledgment"))))))))))</f>
        <v/>
      </c>
      <c r="P52" s="18" t="n"/>
    </row>
    <row r="53" ht="21" customHeight="1">
      <c r="A53" s="17" t="n"/>
      <c r="B53" s="17" t="n"/>
      <c r="C53" s="18" t="n"/>
      <c r="D53" s="18" t="n"/>
      <c r="E53" s="17" t="n"/>
      <c r="F53" s="19" t="n"/>
      <c r="G53" s="19" t="n"/>
      <c r="H53" s="17" t="n"/>
      <c r="I53" s="17" t="n"/>
      <c r="J53" s="19" t="n"/>
      <c r="K53" s="17" t="n"/>
      <c r="L53" s="17" t="n"/>
      <c r="M53" s="15">
        <f>IF($A53="","",IF($G53="","",IF($J53&lt;&gt;"",IFERROR(IF($J53&gt;=$G53,$J53-$G53,""),""),IFERROR(MAX(0,TODAY()-$G53),""))))</f>
        <v/>
      </c>
      <c r="N53" s="20">
        <f>IF($A53="","",IF(OR($G53="",$I53&lt;&gt;"Yes"),"",IFERROR($G53+VLOOKUP($H53,Assumptions!$A$5:$B$10,2,FALSE),"")))</f>
        <v/>
      </c>
      <c r="O53" s="21">
        <f>IF($A53="","",IF($G53="","Pending delivery",IF($I53="","Set requirement",IF($I53="No","Not required",IF(AND($J53&lt;&gt;"",$J53&lt;$G53),"Check dates",IF($J53&lt;&gt;"",IF($K53="","Check acknowledgment method","Acknowledged"),IF($K53&lt;&gt;"","Check acknowledgment date",IF($N53="","Check method",IF(TODAY()&gt;$N53,"Follow-up overdue",IF(TODAY()=$N53,"Due today","Awaiting acknowledgment"))))))))))</f>
        <v/>
      </c>
      <c r="P53" s="18" t="n"/>
    </row>
    <row r="54" ht="21" customHeight="1">
      <c r="A54" s="17" t="n"/>
      <c r="B54" s="17" t="n"/>
      <c r="C54" s="18" t="n"/>
      <c r="D54" s="18" t="n"/>
      <c r="E54" s="17" t="n"/>
      <c r="F54" s="19" t="n"/>
      <c r="G54" s="19" t="n"/>
      <c r="H54" s="17" t="n"/>
      <c r="I54" s="17" t="n"/>
      <c r="J54" s="19" t="n"/>
      <c r="K54" s="17" t="n"/>
      <c r="L54" s="17" t="n"/>
      <c r="M54" s="14">
        <f>IF($A54="","",IF($G54="","",IF($J54&lt;&gt;"",IFERROR(IF($J54&gt;=$G54,$J54-$G54,""),""),IFERROR(MAX(0,TODAY()-$G54),""))))</f>
        <v/>
      </c>
      <c r="N54" s="22">
        <f>IF($A54="","",IF(OR($G54="",$I54&lt;&gt;"Yes"),"",IFERROR($G54+VLOOKUP($H54,Assumptions!$A$5:$B$10,2,FALSE),"")))</f>
        <v/>
      </c>
      <c r="O54" s="23">
        <f>IF($A54="","",IF($G54="","Pending delivery",IF($I54="","Set requirement",IF($I54="No","Not required",IF(AND($J54&lt;&gt;"",$J54&lt;$G54),"Check dates",IF($J54&lt;&gt;"",IF($K54="","Check acknowledgment method","Acknowledged"),IF($K54&lt;&gt;"","Check acknowledgment date",IF($N54="","Check method",IF(TODAY()&gt;$N54,"Follow-up overdue",IF(TODAY()=$N54,"Due today","Awaiting acknowledgment"))))))))))</f>
        <v/>
      </c>
      <c r="P54" s="18" t="n"/>
    </row>
    <row r="55" ht="21" customHeight="1">
      <c r="A55" s="17" t="n"/>
      <c r="B55" s="17" t="n"/>
      <c r="C55" s="18" t="n"/>
      <c r="D55" s="18" t="n"/>
      <c r="E55" s="17" t="n"/>
      <c r="F55" s="19" t="n"/>
      <c r="G55" s="19" t="n"/>
      <c r="H55" s="17" t="n"/>
      <c r="I55" s="17" t="n"/>
      <c r="J55" s="19" t="n"/>
      <c r="K55" s="17" t="n"/>
      <c r="L55" s="17" t="n"/>
      <c r="M55" s="15">
        <f>IF($A55="","",IF($G55="","",IF($J55&lt;&gt;"",IFERROR(IF($J55&gt;=$G55,$J55-$G55,""),""),IFERROR(MAX(0,TODAY()-$G55),""))))</f>
        <v/>
      </c>
      <c r="N55" s="20">
        <f>IF($A55="","",IF(OR($G55="",$I55&lt;&gt;"Yes"),"",IFERROR($G55+VLOOKUP($H55,Assumptions!$A$5:$B$10,2,FALSE),"")))</f>
        <v/>
      </c>
      <c r="O55" s="21">
        <f>IF($A55="","",IF($G55="","Pending delivery",IF($I55="","Set requirement",IF($I55="No","Not required",IF(AND($J55&lt;&gt;"",$J55&lt;$G55),"Check dates",IF($J55&lt;&gt;"",IF($K55="","Check acknowledgment method","Acknowledged"),IF($K55&lt;&gt;"","Check acknowledgment date",IF($N55="","Check method",IF(TODAY()&gt;$N55,"Follow-up overdue",IF(TODAY()=$N55,"Due today","Awaiting acknowledgment"))))))))))</f>
        <v/>
      </c>
      <c r="P55" s="18" t="n"/>
    </row>
    <row r="56" ht="21" customHeight="1">
      <c r="A56" s="17" t="n"/>
      <c r="B56" s="17" t="n"/>
      <c r="C56" s="18" t="n"/>
      <c r="D56" s="18" t="n"/>
      <c r="E56" s="17" t="n"/>
      <c r="F56" s="19" t="n"/>
      <c r="G56" s="19" t="n"/>
      <c r="H56" s="17" t="n"/>
      <c r="I56" s="17" t="n"/>
      <c r="J56" s="19" t="n"/>
      <c r="K56" s="17" t="n"/>
      <c r="L56" s="17" t="n"/>
      <c r="M56" s="14">
        <f>IF($A56="","",IF($G56="","",IF($J56&lt;&gt;"",IFERROR(IF($J56&gt;=$G56,$J56-$G56,""),""),IFERROR(MAX(0,TODAY()-$G56),""))))</f>
        <v/>
      </c>
      <c r="N56" s="22">
        <f>IF($A56="","",IF(OR($G56="",$I56&lt;&gt;"Yes"),"",IFERROR($G56+VLOOKUP($H56,Assumptions!$A$5:$B$10,2,FALSE),"")))</f>
        <v/>
      </c>
      <c r="O56" s="23">
        <f>IF($A56="","",IF($G56="","Pending delivery",IF($I56="","Set requirement",IF($I56="No","Not required",IF(AND($J56&lt;&gt;"",$J56&lt;$G56),"Check dates",IF($J56&lt;&gt;"",IF($K56="","Check acknowledgment method","Acknowledged"),IF($K56&lt;&gt;"","Check acknowledgment date",IF($N56="","Check method",IF(TODAY()&gt;$N56,"Follow-up overdue",IF(TODAY()=$N56,"Due today","Awaiting acknowledgment"))))))))))</f>
        <v/>
      </c>
      <c r="P56" s="18" t="n"/>
    </row>
    <row r="57" ht="21" customHeight="1">
      <c r="A57" s="17" t="n"/>
      <c r="B57" s="17" t="n"/>
      <c r="C57" s="18" t="n"/>
      <c r="D57" s="18" t="n"/>
      <c r="E57" s="17" t="n"/>
      <c r="F57" s="19" t="n"/>
      <c r="G57" s="19" t="n"/>
      <c r="H57" s="17" t="n"/>
      <c r="I57" s="17" t="n"/>
      <c r="J57" s="19" t="n"/>
      <c r="K57" s="17" t="n"/>
      <c r="L57" s="17" t="n"/>
      <c r="M57" s="15">
        <f>IF($A57="","",IF($G57="","",IF($J57&lt;&gt;"",IFERROR(IF($J57&gt;=$G57,$J57-$G57,""),""),IFERROR(MAX(0,TODAY()-$G57),""))))</f>
        <v/>
      </c>
      <c r="N57" s="20">
        <f>IF($A57="","",IF(OR($G57="",$I57&lt;&gt;"Yes"),"",IFERROR($G57+VLOOKUP($H57,Assumptions!$A$5:$B$10,2,FALSE),"")))</f>
        <v/>
      </c>
      <c r="O57" s="21">
        <f>IF($A57="","",IF($G57="","Pending delivery",IF($I57="","Set requirement",IF($I57="No","Not required",IF(AND($J57&lt;&gt;"",$J57&lt;$G57),"Check dates",IF($J57&lt;&gt;"",IF($K57="","Check acknowledgment method","Acknowledged"),IF($K57&lt;&gt;"","Check acknowledgment date",IF($N57="","Check method",IF(TODAY()&gt;$N57,"Follow-up overdue",IF(TODAY()=$N57,"Due today","Awaiting acknowledgment"))))))))))</f>
        <v/>
      </c>
      <c r="P57" s="18" t="n"/>
    </row>
    <row r="58" ht="21" customHeight="1">
      <c r="A58" s="17" t="n"/>
      <c r="B58" s="17" t="n"/>
      <c r="C58" s="18" t="n"/>
      <c r="D58" s="18" t="n"/>
      <c r="E58" s="17" t="n"/>
      <c r="F58" s="19" t="n"/>
      <c r="G58" s="19" t="n"/>
      <c r="H58" s="17" t="n"/>
      <c r="I58" s="17" t="n"/>
      <c r="J58" s="19" t="n"/>
      <c r="K58" s="17" t="n"/>
      <c r="L58" s="17" t="n"/>
      <c r="M58" s="14">
        <f>IF($A58="","",IF($G58="","",IF($J58&lt;&gt;"",IFERROR(IF($J58&gt;=$G58,$J58-$G58,""),""),IFERROR(MAX(0,TODAY()-$G58),""))))</f>
        <v/>
      </c>
      <c r="N58" s="22">
        <f>IF($A58="","",IF(OR($G58="",$I58&lt;&gt;"Yes"),"",IFERROR($G58+VLOOKUP($H58,Assumptions!$A$5:$B$10,2,FALSE),"")))</f>
        <v/>
      </c>
      <c r="O58" s="23">
        <f>IF($A58="","",IF($G58="","Pending delivery",IF($I58="","Set requirement",IF($I58="No","Not required",IF(AND($J58&lt;&gt;"",$J58&lt;$G58),"Check dates",IF($J58&lt;&gt;"",IF($K58="","Check acknowledgment method","Acknowledged"),IF($K58&lt;&gt;"","Check acknowledgment date",IF($N58="","Check method",IF(TODAY()&gt;$N58,"Follow-up overdue",IF(TODAY()=$N58,"Due today","Awaiting acknowledgment"))))))))))</f>
        <v/>
      </c>
      <c r="P58" s="18" t="n"/>
    </row>
    <row r="59" ht="21" customHeight="1">
      <c r="A59" s="17" t="n"/>
      <c r="B59" s="17" t="n"/>
      <c r="C59" s="18" t="n"/>
      <c r="D59" s="18" t="n"/>
      <c r="E59" s="17" t="n"/>
      <c r="F59" s="19" t="n"/>
      <c r="G59" s="19" t="n"/>
      <c r="H59" s="17" t="n"/>
      <c r="I59" s="17" t="n"/>
      <c r="J59" s="19" t="n"/>
      <c r="K59" s="17" t="n"/>
      <c r="L59" s="17" t="n"/>
      <c r="M59" s="15">
        <f>IF($A59="","",IF($G59="","",IF($J59&lt;&gt;"",IFERROR(IF($J59&gt;=$G59,$J59-$G59,""),""),IFERROR(MAX(0,TODAY()-$G59),""))))</f>
        <v/>
      </c>
      <c r="N59" s="20">
        <f>IF($A59="","",IF(OR($G59="",$I59&lt;&gt;"Yes"),"",IFERROR($G59+VLOOKUP($H59,Assumptions!$A$5:$B$10,2,FALSE),"")))</f>
        <v/>
      </c>
      <c r="O59" s="21">
        <f>IF($A59="","",IF($G59="","Pending delivery",IF($I59="","Set requirement",IF($I59="No","Not required",IF(AND($J59&lt;&gt;"",$J59&lt;$G59),"Check dates",IF($J59&lt;&gt;"",IF($K59="","Check acknowledgment method","Acknowledged"),IF($K59&lt;&gt;"","Check acknowledgment date",IF($N59="","Check method",IF(TODAY()&gt;$N59,"Follow-up overdue",IF(TODAY()=$N59,"Due today","Awaiting acknowledgment"))))))))))</f>
        <v/>
      </c>
      <c r="P59" s="18" t="n"/>
    </row>
    <row r="60" ht="21" customHeight="1">
      <c r="A60" s="17" t="n"/>
      <c r="B60" s="17" t="n"/>
      <c r="C60" s="18" t="n"/>
      <c r="D60" s="18" t="n"/>
      <c r="E60" s="17" t="n"/>
      <c r="F60" s="19" t="n"/>
      <c r="G60" s="19" t="n"/>
      <c r="H60" s="17" t="n"/>
      <c r="I60" s="17" t="n"/>
      <c r="J60" s="19" t="n"/>
      <c r="K60" s="17" t="n"/>
      <c r="L60" s="17" t="n"/>
      <c r="M60" s="14">
        <f>IF($A60="","",IF($G60="","",IF($J60&lt;&gt;"",IFERROR(IF($J60&gt;=$G60,$J60-$G60,""),""),IFERROR(MAX(0,TODAY()-$G60),""))))</f>
        <v/>
      </c>
      <c r="N60" s="22">
        <f>IF($A60="","",IF(OR($G60="",$I60&lt;&gt;"Yes"),"",IFERROR($G60+VLOOKUP($H60,Assumptions!$A$5:$B$10,2,FALSE),"")))</f>
        <v/>
      </c>
      <c r="O60" s="23">
        <f>IF($A60="","",IF($G60="","Pending delivery",IF($I60="","Set requirement",IF($I60="No","Not required",IF(AND($J60&lt;&gt;"",$J60&lt;$G60),"Check dates",IF($J60&lt;&gt;"",IF($K60="","Check acknowledgment method","Acknowledged"),IF($K60&lt;&gt;"","Check acknowledgment date",IF($N60="","Check method",IF(TODAY()&gt;$N60,"Follow-up overdue",IF(TODAY()=$N60,"Due today","Awaiting acknowledgment"))))))))))</f>
        <v/>
      </c>
      <c r="P60" s="18" t="n"/>
    </row>
    <row r="61" ht="21" customHeight="1">
      <c r="A61" s="17" t="n"/>
      <c r="B61" s="17" t="n"/>
      <c r="C61" s="18" t="n"/>
      <c r="D61" s="18" t="n"/>
      <c r="E61" s="17" t="n"/>
      <c r="F61" s="19" t="n"/>
      <c r="G61" s="19" t="n"/>
      <c r="H61" s="17" t="n"/>
      <c r="I61" s="17" t="n"/>
      <c r="J61" s="19" t="n"/>
      <c r="K61" s="17" t="n"/>
      <c r="L61" s="17" t="n"/>
      <c r="M61" s="15">
        <f>IF($A61="","",IF($G61="","",IF($J61&lt;&gt;"",IFERROR(IF($J61&gt;=$G61,$J61-$G61,""),""),IFERROR(MAX(0,TODAY()-$G61),""))))</f>
        <v/>
      </c>
      <c r="N61" s="20">
        <f>IF($A61="","",IF(OR($G61="",$I61&lt;&gt;"Yes"),"",IFERROR($G61+VLOOKUP($H61,Assumptions!$A$5:$B$10,2,FALSE),"")))</f>
        <v/>
      </c>
      <c r="O61" s="21">
        <f>IF($A61="","",IF($G61="","Pending delivery",IF($I61="","Set requirement",IF($I61="No","Not required",IF(AND($J61&lt;&gt;"",$J61&lt;$G61),"Check dates",IF($J61&lt;&gt;"",IF($K61="","Check acknowledgment method","Acknowledged"),IF($K61&lt;&gt;"","Check acknowledgment date",IF($N61="","Check method",IF(TODAY()&gt;$N61,"Follow-up overdue",IF(TODAY()=$N61,"Due today","Awaiting acknowledgment"))))))))))</f>
        <v/>
      </c>
      <c r="P61" s="18" t="n"/>
    </row>
    <row r="62" ht="21" customHeight="1">
      <c r="A62" s="17" t="n"/>
      <c r="B62" s="17" t="n"/>
      <c r="C62" s="18" t="n"/>
      <c r="D62" s="18" t="n"/>
      <c r="E62" s="17" t="n"/>
      <c r="F62" s="19" t="n"/>
      <c r="G62" s="19" t="n"/>
      <c r="H62" s="17" t="n"/>
      <c r="I62" s="17" t="n"/>
      <c r="J62" s="19" t="n"/>
      <c r="K62" s="17" t="n"/>
      <c r="L62" s="17" t="n"/>
      <c r="M62" s="14">
        <f>IF($A62="","",IF($G62="","",IF($J62&lt;&gt;"",IFERROR(IF($J62&gt;=$G62,$J62-$G62,""),""),IFERROR(MAX(0,TODAY()-$G62),""))))</f>
        <v/>
      </c>
      <c r="N62" s="22">
        <f>IF($A62="","",IF(OR($G62="",$I62&lt;&gt;"Yes"),"",IFERROR($G62+VLOOKUP($H62,Assumptions!$A$5:$B$10,2,FALSE),"")))</f>
        <v/>
      </c>
      <c r="O62" s="23">
        <f>IF($A62="","",IF($G62="","Pending delivery",IF($I62="","Set requirement",IF($I62="No","Not required",IF(AND($J62&lt;&gt;"",$J62&lt;$G62),"Check dates",IF($J62&lt;&gt;"",IF($K62="","Check acknowledgment method","Acknowledged"),IF($K62&lt;&gt;"","Check acknowledgment date",IF($N62="","Check method",IF(TODAY()&gt;$N62,"Follow-up overdue",IF(TODAY()=$N62,"Due today","Awaiting acknowledgment"))))))))))</f>
        <v/>
      </c>
      <c r="P62" s="18" t="n"/>
    </row>
    <row r="63" ht="21" customHeight="1">
      <c r="A63" s="17" t="n"/>
      <c r="B63" s="17" t="n"/>
      <c r="C63" s="18" t="n"/>
      <c r="D63" s="18" t="n"/>
      <c r="E63" s="17" t="n"/>
      <c r="F63" s="19" t="n"/>
      <c r="G63" s="19" t="n"/>
      <c r="H63" s="17" t="n"/>
      <c r="I63" s="17" t="n"/>
      <c r="J63" s="19" t="n"/>
      <c r="K63" s="17" t="n"/>
      <c r="L63" s="17" t="n"/>
      <c r="M63" s="15">
        <f>IF($A63="","",IF($G63="","",IF($J63&lt;&gt;"",IFERROR(IF($J63&gt;=$G63,$J63-$G63,""),""),IFERROR(MAX(0,TODAY()-$G63),""))))</f>
        <v/>
      </c>
      <c r="N63" s="20">
        <f>IF($A63="","",IF(OR($G63="",$I63&lt;&gt;"Yes"),"",IFERROR($G63+VLOOKUP($H63,Assumptions!$A$5:$B$10,2,FALSE),"")))</f>
        <v/>
      </c>
      <c r="O63" s="21">
        <f>IF($A63="","",IF($G63="","Pending delivery",IF($I63="","Set requirement",IF($I63="No","Not required",IF(AND($J63&lt;&gt;"",$J63&lt;$G63),"Check dates",IF($J63&lt;&gt;"",IF($K63="","Check acknowledgment method","Acknowledged"),IF($K63&lt;&gt;"","Check acknowledgment date",IF($N63="","Check method",IF(TODAY()&gt;$N63,"Follow-up overdue",IF(TODAY()=$N63,"Due today","Awaiting acknowledgment"))))))))))</f>
        <v/>
      </c>
      <c r="P63" s="18" t="n"/>
    </row>
    <row r="64" ht="21" customHeight="1">
      <c r="A64" s="17" t="n"/>
      <c r="B64" s="17" t="n"/>
      <c r="C64" s="18" t="n"/>
      <c r="D64" s="18" t="n"/>
      <c r="E64" s="17" t="n"/>
      <c r="F64" s="19" t="n"/>
      <c r="G64" s="19" t="n"/>
      <c r="H64" s="17" t="n"/>
      <c r="I64" s="17" t="n"/>
      <c r="J64" s="19" t="n"/>
      <c r="K64" s="17" t="n"/>
      <c r="L64" s="17" t="n"/>
      <c r="M64" s="14">
        <f>IF($A64="","",IF($G64="","",IF($J64&lt;&gt;"",IFERROR(IF($J64&gt;=$G64,$J64-$G64,""),""),IFERROR(MAX(0,TODAY()-$G64),""))))</f>
        <v/>
      </c>
      <c r="N64" s="22">
        <f>IF($A64="","",IF(OR($G64="",$I64&lt;&gt;"Yes"),"",IFERROR($G64+VLOOKUP($H64,Assumptions!$A$5:$B$10,2,FALSE),"")))</f>
        <v/>
      </c>
      <c r="O64" s="23">
        <f>IF($A64="","",IF($G64="","Pending delivery",IF($I64="","Set requirement",IF($I64="No","Not required",IF(AND($J64&lt;&gt;"",$J64&lt;$G64),"Check dates",IF($J64&lt;&gt;"",IF($K64="","Check acknowledgment method","Acknowledged"),IF($K64&lt;&gt;"","Check acknowledgment date",IF($N64="","Check method",IF(TODAY()&gt;$N64,"Follow-up overdue",IF(TODAY()=$N64,"Due today","Awaiting acknowledgment"))))))))))</f>
        <v/>
      </c>
      <c r="P64" s="18" t="n"/>
    </row>
    <row r="65" ht="21" customHeight="1">
      <c r="A65" s="17" t="n"/>
      <c r="B65" s="17" t="n"/>
      <c r="C65" s="18" t="n"/>
      <c r="D65" s="18" t="n"/>
      <c r="E65" s="17" t="n"/>
      <c r="F65" s="19" t="n"/>
      <c r="G65" s="19" t="n"/>
      <c r="H65" s="17" t="n"/>
      <c r="I65" s="17" t="n"/>
      <c r="J65" s="19" t="n"/>
      <c r="K65" s="17" t="n"/>
      <c r="L65" s="17" t="n"/>
      <c r="M65" s="15">
        <f>IF($A65="","",IF($G65="","",IF($J65&lt;&gt;"",IFERROR(IF($J65&gt;=$G65,$J65-$G65,""),""),IFERROR(MAX(0,TODAY()-$G65),""))))</f>
        <v/>
      </c>
      <c r="N65" s="20">
        <f>IF($A65="","",IF(OR($G65="",$I65&lt;&gt;"Yes"),"",IFERROR($G65+VLOOKUP($H65,Assumptions!$A$5:$B$10,2,FALSE),"")))</f>
        <v/>
      </c>
      <c r="O65" s="21">
        <f>IF($A65="","",IF($G65="","Pending delivery",IF($I65="","Set requirement",IF($I65="No","Not required",IF(AND($J65&lt;&gt;"",$J65&lt;$G65),"Check dates",IF($J65&lt;&gt;"",IF($K65="","Check acknowledgment method","Acknowledged"),IF($K65&lt;&gt;"","Check acknowledgment date",IF($N65="","Check method",IF(TODAY()&gt;$N65,"Follow-up overdue",IF(TODAY()=$N65,"Due today","Awaiting acknowledgment"))))))))))</f>
        <v/>
      </c>
      <c r="P65" s="18" t="n"/>
    </row>
    <row r="66" ht="21" customHeight="1">
      <c r="A66" s="17" t="n"/>
      <c r="B66" s="17" t="n"/>
      <c r="C66" s="18" t="n"/>
      <c r="D66" s="18" t="n"/>
      <c r="E66" s="17" t="n"/>
      <c r="F66" s="19" t="n"/>
      <c r="G66" s="19" t="n"/>
      <c r="H66" s="17" t="n"/>
      <c r="I66" s="17" t="n"/>
      <c r="J66" s="19" t="n"/>
      <c r="K66" s="17" t="n"/>
      <c r="L66" s="17" t="n"/>
      <c r="M66" s="14">
        <f>IF($A66="","",IF($G66="","",IF($J66&lt;&gt;"",IFERROR(IF($J66&gt;=$G66,$J66-$G66,""),""),IFERROR(MAX(0,TODAY()-$G66),""))))</f>
        <v/>
      </c>
      <c r="N66" s="22">
        <f>IF($A66="","",IF(OR($G66="",$I66&lt;&gt;"Yes"),"",IFERROR($G66+VLOOKUP($H66,Assumptions!$A$5:$B$10,2,FALSE),"")))</f>
        <v/>
      </c>
      <c r="O66" s="23">
        <f>IF($A66="","",IF($G66="","Pending delivery",IF($I66="","Set requirement",IF($I66="No","Not required",IF(AND($J66&lt;&gt;"",$J66&lt;$G66),"Check dates",IF($J66&lt;&gt;"",IF($K66="","Check acknowledgment method","Acknowledged"),IF($K66&lt;&gt;"","Check acknowledgment date",IF($N66="","Check method",IF(TODAY()&gt;$N66,"Follow-up overdue",IF(TODAY()=$N66,"Due today","Awaiting acknowledgment"))))))))))</f>
        <v/>
      </c>
      <c r="P66" s="18" t="n"/>
    </row>
    <row r="67" ht="21" customHeight="1">
      <c r="A67" s="17" t="n"/>
      <c r="B67" s="17" t="n"/>
      <c r="C67" s="18" t="n"/>
      <c r="D67" s="18" t="n"/>
      <c r="E67" s="17" t="n"/>
      <c r="F67" s="19" t="n"/>
      <c r="G67" s="19" t="n"/>
      <c r="H67" s="17" t="n"/>
      <c r="I67" s="17" t="n"/>
      <c r="J67" s="19" t="n"/>
      <c r="K67" s="17" t="n"/>
      <c r="L67" s="17" t="n"/>
      <c r="M67" s="15">
        <f>IF($A67="","",IF($G67="","",IF($J67&lt;&gt;"",IFERROR(IF($J67&gt;=$G67,$J67-$G67,""),""),IFERROR(MAX(0,TODAY()-$G67),""))))</f>
        <v/>
      </c>
      <c r="N67" s="20">
        <f>IF($A67="","",IF(OR($G67="",$I67&lt;&gt;"Yes"),"",IFERROR($G67+VLOOKUP($H67,Assumptions!$A$5:$B$10,2,FALSE),"")))</f>
        <v/>
      </c>
      <c r="O67" s="21">
        <f>IF($A67="","",IF($G67="","Pending delivery",IF($I67="","Set requirement",IF($I67="No","Not required",IF(AND($J67&lt;&gt;"",$J67&lt;$G67),"Check dates",IF($J67&lt;&gt;"",IF($K67="","Check acknowledgment method","Acknowledged"),IF($K67&lt;&gt;"","Check acknowledgment date",IF($N67="","Check method",IF(TODAY()&gt;$N67,"Follow-up overdue",IF(TODAY()=$N67,"Due today","Awaiting acknowledgment"))))))))))</f>
        <v/>
      </c>
      <c r="P67" s="18" t="n"/>
    </row>
    <row r="68" ht="21" customHeight="1">
      <c r="A68" s="17" t="n"/>
      <c r="B68" s="17" t="n"/>
      <c r="C68" s="18" t="n"/>
      <c r="D68" s="18" t="n"/>
      <c r="E68" s="17" t="n"/>
      <c r="F68" s="19" t="n"/>
      <c r="G68" s="19" t="n"/>
      <c r="H68" s="17" t="n"/>
      <c r="I68" s="17" t="n"/>
      <c r="J68" s="19" t="n"/>
      <c r="K68" s="17" t="n"/>
      <c r="L68" s="17" t="n"/>
      <c r="M68" s="14">
        <f>IF($A68="","",IF($G68="","",IF($J68&lt;&gt;"",IFERROR(IF($J68&gt;=$G68,$J68-$G68,""),""),IFERROR(MAX(0,TODAY()-$G68),""))))</f>
        <v/>
      </c>
      <c r="N68" s="22">
        <f>IF($A68="","",IF(OR($G68="",$I68&lt;&gt;"Yes"),"",IFERROR($G68+VLOOKUP($H68,Assumptions!$A$5:$B$10,2,FALSE),"")))</f>
        <v/>
      </c>
      <c r="O68" s="23">
        <f>IF($A68="","",IF($G68="","Pending delivery",IF($I68="","Set requirement",IF($I68="No","Not required",IF(AND($J68&lt;&gt;"",$J68&lt;$G68),"Check dates",IF($J68&lt;&gt;"",IF($K68="","Check acknowledgment method","Acknowledged"),IF($K68&lt;&gt;"","Check acknowledgment date",IF($N68="","Check method",IF(TODAY()&gt;$N68,"Follow-up overdue",IF(TODAY()=$N68,"Due today","Awaiting acknowledgment"))))))))))</f>
        <v/>
      </c>
      <c r="P68" s="18" t="n"/>
    </row>
    <row r="69" ht="21" customHeight="1">
      <c r="A69" s="17" t="n"/>
      <c r="B69" s="17" t="n"/>
      <c r="C69" s="18" t="n"/>
      <c r="D69" s="18" t="n"/>
      <c r="E69" s="17" t="n"/>
      <c r="F69" s="19" t="n"/>
      <c r="G69" s="19" t="n"/>
      <c r="H69" s="17" t="n"/>
      <c r="I69" s="17" t="n"/>
      <c r="J69" s="19" t="n"/>
      <c r="K69" s="17" t="n"/>
      <c r="L69" s="17" t="n"/>
      <c r="M69" s="15">
        <f>IF($A69="","",IF($G69="","",IF($J69&lt;&gt;"",IFERROR(IF($J69&gt;=$G69,$J69-$G69,""),""),IFERROR(MAX(0,TODAY()-$G69),""))))</f>
        <v/>
      </c>
      <c r="N69" s="20">
        <f>IF($A69="","",IF(OR($G69="",$I69&lt;&gt;"Yes"),"",IFERROR($G69+VLOOKUP($H69,Assumptions!$A$5:$B$10,2,FALSE),"")))</f>
        <v/>
      </c>
      <c r="O69" s="21">
        <f>IF($A69="","",IF($G69="","Pending delivery",IF($I69="","Set requirement",IF($I69="No","Not required",IF(AND($J69&lt;&gt;"",$J69&lt;$G69),"Check dates",IF($J69&lt;&gt;"",IF($K69="","Check acknowledgment method","Acknowledged"),IF($K69&lt;&gt;"","Check acknowledgment date",IF($N69="","Check method",IF(TODAY()&gt;$N69,"Follow-up overdue",IF(TODAY()=$N69,"Due today","Awaiting acknowledgment"))))))))))</f>
        <v/>
      </c>
      <c r="P69" s="18" t="n"/>
    </row>
    <row r="70" ht="21" customHeight="1">
      <c r="A70" s="17" t="n"/>
      <c r="B70" s="17" t="n"/>
      <c r="C70" s="18" t="n"/>
      <c r="D70" s="18" t="n"/>
      <c r="E70" s="17" t="n"/>
      <c r="F70" s="19" t="n"/>
      <c r="G70" s="19" t="n"/>
      <c r="H70" s="17" t="n"/>
      <c r="I70" s="17" t="n"/>
      <c r="J70" s="19" t="n"/>
      <c r="K70" s="17" t="n"/>
      <c r="L70" s="17" t="n"/>
      <c r="M70" s="14">
        <f>IF($A70="","",IF($G70="","",IF($J70&lt;&gt;"",IFERROR(IF($J70&gt;=$G70,$J70-$G70,""),""),IFERROR(MAX(0,TODAY()-$G70),""))))</f>
        <v/>
      </c>
      <c r="N70" s="22">
        <f>IF($A70="","",IF(OR($G70="",$I70&lt;&gt;"Yes"),"",IFERROR($G70+VLOOKUP($H70,Assumptions!$A$5:$B$10,2,FALSE),"")))</f>
        <v/>
      </c>
      <c r="O70" s="23">
        <f>IF($A70="","",IF($G70="","Pending delivery",IF($I70="","Set requirement",IF($I70="No","Not required",IF(AND($J70&lt;&gt;"",$J70&lt;$G70),"Check dates",IF($J70&lt;&gt;"",IF($K70="","Check acknowledgment method","Acknowledged"),IF($K70&lt;&gt;"","Check acknowledgment date",IF($N70="","Check method",IF(TODAY()&gt;$N70,"Follow-up overdue",IF(TODAY()=$N70,"Due today","Awaiting acknowledgment"))))))))))</f>
        <v/>
      </c>
      <c r="P70" s="18" t="n"/>
    </row>
    <row r="71" ht="21" customHeight="1">
      <c r="A71" s="17" t="n"/>
      <c r="B71" s="17" t="n"/>
      <c r="C71" s="18" t="n"/>
      <c r="D71" s="18" t="n"/>
      <c r="E71" s="17" t="n"/>
      <c r="F71" s="19" t="n"/>
      <c r="G71" s="19" t="n"/>
      <c r="H71" s="17" t="n"/>
      <c r="I71" s="17" t="n"/>
      <c r="J71" s="19" t="n"/>
      <c r="K71" s="17" t="n"/>
      <c r="L71" s="17" t="n"/>
      <c r="M71" s="15">
        <f>IF($A71="","",IF($G71="","",IF($J71&lt;&gt;"",IFERROR(IF($J71&gt;=$G71,$J71-$G71,""),""),IFERROR(MAX(0,TODAY()-$G71),""))))</f>
        <v/>
      </c>
      <c r="N71" s="20">
        <f>IF($A71="","",IF(OR($G71="",$I71&lt;&gt;"Yes"),"",IFERROR($G71+VLOOKUP($H71,Assumptions!$A$5:$B$10,2,FALSE),"")))</f>
        <v/>
      </c>
      <c r="O71" s="21">
        <f>IF($A71="","",IF($G71="","Pending delivery",IF($I71="","Set requirement",IF($I71="No","Not required",IF(AND($J71&lt;&gt;"",$J71&lt;$G71),"Check dates",IF($J71&lt;&gt;"",IF($K71="","Check acknowledgment method","Acknowledged"),IF($K71&lt;&gt;"","Check acknowledgment date",IF($N71="","Check method",IF(TODAY()&gt;$N71,"Follow-up overdue",IF(TODAY()=$N71,"Due today","Awaiting acknowledgment"))))))))))</f>
        <v/>
      </c>
      <c r="P71" s="18" t="n"/>
    </row>
    <row r="72" ht="21" customHeight="1">
      <c r="A72" s="17" t="n"/>
      <c r="B72" s="17" t="n"/>
      <c r="C72" s="18" t="n"/>
      <c r="D72" s="18" t="n"/>
      <c r="E72" s="17" t="n"/>
      <c r="F72" s="19" t="n"/>
      <c r="G72" s="19" t="n"/>
      <c r="H72" s="17" t="n"/>
      <c r="I72" s="17" t="n"/>
      <c r="J72" s="19" t="n"/>
      <c r="K72" s="17" t="n"/>
      <c r="L72" s="17" t="n"/>
      <c r="M72" s="14">
        <f>IF($A72="","",IF($G72="","",IF($J72&lt;&gt;"",IFERROR(IF($J72&gt;=$G72,$J72-$G72,""),""),IFERROR(MAX(0,TODAY()-$G72),""))))</f>
        <v/>
      </c>
      <c r="N72" s="22">
        <f>IF($A72="","",IF(OR($G72="",$I72&lt;&gt;"Yes"),"",IFERROR($G72+VLOOKUP($H72,Assumptions!$A$5:$B$10,2,FALSE),"")))</f>
        <v/>
      </c>
      <c r="O72" s="23">
        <f>IF($A72="","",IF($G72="","Pending delivery",IF($I72="","Set requirement",IF($I72="No","Not required",IF(AND($J72&lt;&gt;"",$J72&lt;$G72),"Check dates",IF($J72&lt;&gt;"",IF($K72="","Check acknowledgment method","Acknowledged"),IF($K72&lt;&gt;"","Check acknowledgment date",IF($N72="","Check method",IF(TODAY()&gt;$N72,"Follow-up overdue",IF(TODAY()=$N72,"Due today","Awaiting acknowledgment"))))))))))</f>
        <v/>
      </c>
      <c r="P72" s="18" t="n"/>
    </row>
    <row r="73" ht="21" customHeight="1">
      <c r="A73" s="17" t="n"/>
      <c r="B73" s="17" t="n"/>
      <c r="C73" s="18" t="n"/>
      <c r="D73" s="18" t="n"/>
      <c r="E73" s="17" t="n"/>
      <c r="F73" s="19" t="n"/>
      <c r="G73" s="19" t="n"/>
      <c r="H73" s="17" t="n"/>
      <c r="I73" s="17" t="n"/>
      <c r="J73" s="19" t="n"/>
      <c r="K73" s="17" t="n"/>
      <c r="L73" s="17" t="n"/>
      <c r="M73" s="15">
        <f>IF($A73="","",IF($G73="","",IF($J73&lt;&gt;"",IFERROR(IF($J73&gt;=$G73,$J73-$G73,""),""),IFERROR(MAX(0,TODAY()-$G73),""))))</f>
        <v/>
      </c>
      <c r="N73" s="20">
        <f>IF($A73="","",IF(OR($G73="",$I73&lt;&gt;"Yes"),"",IFERROR($G73+VLOOKUP($H73,Assumptions!$A$5:$B$10,2,FALSE),"")))</f>
        <v/>
      </c>
      <c r="O73" s="21">
        <f>IF($A73="","",IF($G73="","Pending delivery",IF($I73="","Set requirement",IF($I73="No","Not required",IF(AND($J73&lt;&gt;"",$J73&lt;$G73),"Check dates",IF($J73&lt;&gt;"",IF($K73="","Check acknowledgment method","Acknowledged"),IF($K73&lt;&gt;"","Check acknowledgment date",IF($N73="","Check method",IF(TODAY()&gt;$N73,"Follow-up overdue",IF(TODAY()=$N73,"Due today","Awaiting acknowledgment"))))))))))</f>
        <v/>
      </c>
      <c r="P73" s="18" t="n"/>
    </row>
    <row r="74" ht="21" customHeight="1">
      <c r="A74" s="17" t="n"/>
      <c r="B74" s="17" t="n"/>
      <c r="C74" s="18" t="n"/>
      <c r="D74" s="18" t="n"/>
      <c r="E74" s="17" t="n"/>
      <c r="F74" s="19" t="n"/>
      <c r="G74" s="19" t="n"/>
      <c r="H74" s="17" t="n"/>
      <c r="I74" s="17" t="n"/>
      <c r="J74" s="19" t="n"/>
      <c r="K74" s="17" t="n"/>
      <c r="L74" s="17" t="n"/>
      <c r="M74" s="14">
        <f>IF($A74="","",IF($G74="","",IF($J74&lt;&gt;"",IFERROR(IF($J74&gt;=$G74,$J74-$G74,""),""),IFERROR(MAX(0,TODAY()-$G74),""))))</f>
        <v/>
      </c>
      <c r="N74" s="22">
        <f>IF($A74="","",IF(OR($G74="",$I74&lt;&gt;"Yes"),"",IFERROR($G74+VLOOKUP($H74,Assumptions!$A$5:$B$10,2,FALSE),"")))</f>
        <v/>
      </c>
      <c r="O74" s="23">
        <f>IF($A74="","",IF($G74="","Pending delivery",IF($I74="","Set requirement",IF($I74="No","Not required",IF(AND($J74&lt;&gt;"",$J74&lt;$G74),"Check dates",IF($J74&lt;&gt;"",IF($K74="","Check acknowledgment method","Acknowledged"),IF($K74&lt;&gt;"","Check acknowledgment date",IF($N74="","Check method",IF(TODAY()&gt;$N74,"Follow-up overdue",IF(TODAY()=$N74,"Due today","Awaiting acknowledgment"))))))))))</f>
        <v/>
      </c>
      <c r="P74" s="18" t="n"/>
    </row>
    <row r="75" ht="21" customHeight="1">
      <c r="A75" s="17" t="n"/>
      <c r="B75" s="17" t="n"/>
      <c r="C75" s="18" t="n"/>
      <c r="D75" s="18" t="n"/>
      <c r="E75" s="17" t="n"/>
      <c r="F75" s="19" t="n"/>
      <c r="G75" s="19" t="n"/>
      <c r="H75" s="17" t="n"/>
      <c r="I75" s="17" t="n"/>
      <c r="J75" s="19" t="n"/>
      <c r="K75" s="17" t="n"/>
      <c r="L75" s="17" t="n"/>
      <c r="M75" s="15">
        <f>IF($A75="","",IF($G75="","",IF($J75&lt;&gt;"",IFERROR(IF($J75&gt;=$G75,$J75-$G75,""),""),IFERROR(MAX(0,TODAY()-$G75),""))))</f>
        <v/>
      </c>
      <c r="N75" s="20">
        <f>IF($A75="","",IF(OR($G75="",$I75&lt;&gt;"Yes"),"",IFERROR($G75+VLOOKUP($H75,Assumptions!$A$5:$B$10,2,FALSE),"")))</f>
        <v/>
      </c>
      <c r="O75" s="21">
        <f>IF($A75="","",IF($G75="","Pending delivery",IF($I75="","Set requirement",IF($I75="No","Not required",IF(AND($J75&lt;&gt;"",$J75&lt;$G75),"Check dates",IF($J75&lt;&gt;"",IF($K75="","Check acknowledgment method","Acknowledged"),IF($K75&lt;&gt;"","Check acknowledgment date",IF($N75="","Check method",IF(TODAY()&gt;$N75,"Follow-up overdue",IF(TODAY()=$N75,"Due today","Awaiting acknowledgment"))))))))))</f>
        <v/>
      </c>
      <c r="P75" s="18" t="n"/>
    </row>
    <row r="76" ht="21" customHeight="1">
      <c r="A76" s="17" t="n"/>
      <c r="B76" s="17" t="n"/>
      <c r="C76" s="18" t="n"/>
      <c r="D76" s="18" t="n"/>
      <c r="E76" s="17" t="n"/>
      <c r="F76" s="19" t="n"/>
      <c r="G76" s="19" t="n"/>
      <c r="H76" s="17" t="n"/>
      <c r="I76" s="17" t="n"/>
      <c r="J76" s="19" t="n"/>
      <c r="K76" s="17" t="n"/>
      <c r="L76" s="17" t="n"/>
      <c r="M76" s="14">
        <f>IF($A76="","",IF($G76="","",IF($J76&lt;&gt;"",IFERROR(IF($J76&gt;=$G76,$J76-$G76,""),""),IFERROR(MAX(0,TODAY()-$G76),""))))</f>
        <v/>
      </c>
      <c r="N76" s="22">
        <f>IF($A76="","",IF(OR($G76="",$I76&lt;&gt;"Yes"),"",IFERROR($G76+VLOOKUP($H76,Assumptions!$A$5:$B$10,2,FALSE),"")))</f>
        <v/>
      </c>
      <c r="O76" s="23">
        <f>IF($A76="","",IF($G76="","Pending delivery",IF($I76="","Set requirement",IF($I76="No","Not required",IF(AND($J76&lt;&gt;"",$J76&lt;$G76),"Check dates",IF($J76&lt;&gt;"",IF($K76="","Check acknowledgment method","Acknowledged"),IF($K76&lt;&gt;"","Check acknowledgment date",IF($N76="","Check method",IF(TODAY()&gt;$N76,"Follow-up overdue",IF(TODAY()=$N76,"Due today","Awaiting acknowledgment"))))))))))</f>
        <v/>
      </c>
      <c r="P76" s="18" t="n"/>
    </row>
    <row r="77" ht="21" customHeight="1">
      <c r="A77" s="17" t="n"/>
      <c r="B77" s="17" t="n"/>
      <c r="C77" s="18" t="n"/>
      <c r="D77" s="18" t="n"/>
      <c r="E77" s="17" t="n"/>
      <c r="F77" s="19" t="n"/>
      <c r="G77" s="19" t="n"/>
      <c r="H77" s="17" t="n"/>
      <c r="I77" s="17" t="n"/>
      <c r="J77" s="19" t="n"/>
      <c r="K77" s="17" t="n"/>
      <c r="L77" s="17" t="n"/>
      <c r="M77" s="15">
        <f>IF($A77="","",IF($G77="","",IF($J77&lt;&gt;"",IFERROR(IF($J77&gt;=$G77,$J77-$G77,""),""),IFERROR(MAX(0,TODAY()-$G77),""))))</f>
        <v/>
      </c>
      <c r="N77" s="20">
        <f>IF($A77="","",IF(OR($G77="",$I77&lt;&gt;"Yes"),"",IFERROR($G77+VLOOKUP($H77,Assumptions!$A$5:$B$10,2,FALSE),"")))</f>
        <v/>
      </c>
      <c r="O77" s="21">
        <f>IF($A77="","",IF($G77="","Pending delivery",IF($I77="","Set requirement",IF($I77="No","Not required",IF(AND($J77&lt;&gt;"",$J77&lt;$G77),"Check dates",IF($J77&lt;&gt;"",IF($K77="","Check acknowledgment method","Acknowledged"),IF($K77&lt;&gt;"","Check acknowledgment date",IF($N77="","Check method",IF(TODAY()&gt;$N77,"Follow-up overdue",IF(TODAY()=$N77,"Due today","Awaiting acknowledgment"))))))))))</f>
        <v/>
      </c>
      <c r="P77" s="18" t="n"/>
    </row>
    <row r="78" ht="21" customHeight="1">
      <c r="A78" s="17" t="n"/>
      <c r="B78" s="17" t="n"/>
      <c r="C78" s="18" t="n"/>
      <c r="D78" s="18" t="n"/>
      <c r="E78" s="17" t="n"/>
      <c r="F78" s="19" t="n"/>
      <c r="G78" s="19" t="n"/>
      <c r="H78" s="17" t="n"/>
      <c r="I78" s="17" t="n"/>
      <c r="J78" s="19" t="n"/>
      <c r="K78" s="17" t="n"/>
      <c r="L78" s="17" t="n"/>
      <c r="M78" s="14">
        <f>IF($A78="","",IF($G78="","",IF($J78&lt;&gt;"",IFERROR(IF($J78&gt;=$G78,$J78-$G78,""),""),IFERROR(MAX(0,TODAY()-$G78),""))))</f>
        <v/>
      </c>
      <c r="N78" s="22">
        <f>IF($A78="","",IF(OR($G78="",$I78&lt;&gt;"Yes"),"",IFERROR($G78+VLOOKUP($H78,Assumptions!$A$5:$B$10,2,FALSE),"")))</f>
        <v/>
      </c>
      <c r="O78" s="23">
        <f>IF($A78="","",IF($G78="","Pending delivery",IF($I78="","Set requirement",IF($I78="No","Not required",IF(AND($J78&lt;&gt;"",$J78&lt;$G78),"Check dates",IF($J78&lt;&gt;"",IF($K78="","Check acknowledgment method","Acknowledged"),IF($K78&lt;&gt;"","Check acknowledgment date",IF($N78="","Check method",IF(TODAY()&gt;$N78,"Follow-up overdue",IF(TODAY()=$N78,"Due today","Awaiting acknowledgment"))))))))))</f>
        <v/>
      </c>
      <c r="P78" s="18" t="n"/>
    </row>
    <row r="79" ht="21" customHeight="1">
      <c r="A79" s="17" t="n"/>
      <c r="B79" s="17" t="n"/>
      <c r="C79" s="18" t="n"/>
      <c r="D79" s="18" t="n"/>
      <c r="E79" s="17" t="n"/>
      <c r="F79" s="19" t="n"/>
      <c r="G79" s="19" t="n"/>
      <c r="H79" s="17" t="n"/>
      <c r="I79" s="17" t="n"/>
      <c r="J79" s="19" t="n"/>
      <c r="K79" s="17" t="n"/>
      <c r="L79" s="17" t="n"/>
      <c r="M79" s="15">
        <f>IF($A79="","",IF($G79="","",IF($J79&lt;&gt;"",IFERROR(IF($J79&gt;=$G79,$J79-$G79,""),""),IFERROR(MAX(0,TODAY()-$G79),""))))</f>
        <v/>
      </c>
      <c r="N79" s="20">
        <f>IF($A79="","",IF(OR($G79="",$I79&lt;&gt;"Yes"),"",IFERROR($G79+VLOOKUP($H79,Assumptions!$A$5:$B$10,2,FALSE),"")))</f>
        <v/>
      </c>
      <c r="O79" s="21">
        <f>IF($A79="","",IF($G79="","Pending delivery",IF($I79="","Set requirement",IF($I79="No","Not required",IF(AND($J79&lt;&gt;"",$J79&lt;$G79),"Check dates",IF($J79&lt;&gt;"",IF($K79="","Check acknowledgment method","Acknowledged"),IF($K79&lt;&gt;"","Check acknowledgment date",IF($N79="","Check method",IF(TODAY()&gt;$N79,"Follow-up overdue",IF(TODAY()=$N79,"Due today","Awaiting acknowledgment"))))))))))</f>
        <v/>
      </c>
      <c r="P79" s="18" t="n"/>
    </row>
    <row r="80" ht="21" customHeight="1">
      <c r="A80" s="17" t="n"/>
      <c r="B80" s="17" t="n"/>
      <c r="C80" s="18" t="n"/>
      <c r="D80" s="18" t="n"/>
      <c r="E80" s="17" t="n"/>
      <c r="F80" s="19" t="n"/>
      <c r="G80" s="19" t="n"/>
      <c r="H80" s="17" t="n"/>
      <c r="I80" s="17" t="n"/>
      <c r="J80" s="19" t="n"/>
      <c r="K80" s="17" t="n"/>
      <c r="L80" s="17" t="n"/>
      <c r="M80" s="14">
        <f>IF($A80="","",IF($G80="","",IF($J80&lt;&gt;"",IFERROR(IF($J80&gt;=$G80,$J80-$G80,""),""),IFERROR(MAX(0,TODAY()-$G80),""))))</f>
        <v/>
      </c>
      <c r="N80" s="22">
        <f>IF($A80="","",IF(OR($G80="",$I80&lt;&gt;"Yes"),"",IFERROR($G80+VLOOKUP($H80,Assumptions!$A$5:$B$10,2,FALSE),"")))</f>
        <v/>
      </c>
      <c r="O80" s="23">
        <f>IF($A80="","",IF($G80="","Pending delivery",IF($I80="","Set requirement",IF($I80="No","Not required",IF(AND($J80&lt;&gt;"",$J80&lt;$G80),"Check dates",IF($J80&lt;&gt;"",IF($K80="","Check acknowledgment method","Acknowledged"),IF($K80&lt;&gt;"","Check acknowledgment date",IF($N80="","Check method",IF(TODAY()&gt;$N80,"Follow-up overdue",IF(TODAY()=$N80,"Due today","Awaiting acknowledgment"))))))))))</f>
        <v/>
      </c>
      <c r="P80" s="18" t="n"/>
    </row>
    <row r="81" ht="21" customHeight="1">
      <c r="A81" s="17" t="n"/>
      <c r="B81" s="17" t="n"/>
      <c r="C81" s="18" t="n"/>
      <c r="D81" s="18" t="n"/>
      <c r="E81" s="17" t="n"/>
      <c r="F81" s="19" t="n"/>
      <c r="G81" s="19" t="n"/>
      <c r="H81" s="17" t="n"/>
      <c r="I81" s="17" t="n"/>
      <c r="J81" s="19" t="n"/>
      <c r="K81" s="17" t="n"/>
      <c r="L81" s="17" t="n"/>
      <c r="M81" s="15">
        <f>IF($A81="","",IF($G81="","",IF($J81&lt;&gt;"",IFERROR(IF($J81&gt;=$G81,$J81-$G81,""),""),IFERROR(MAX(0,TODAY()-$G81),""))))</f>
        <v/>
      </c>
      <c r="N81" s="20">
        <f>IF($A81="","",IF(OR($G81="",$I81&lt;&gt;"Yes"),"",IFERROR($G81+VLOOKUP($H81,Assumptions!$A$5:$B$10,2,FALSE),"")))</f>
        <v/>
      </c>
      <c r="O81" s="21">
        <f>IF($A81="","",IF($G81="","Pending delivery",IF($I81="","Set requirement",IF($I81="No","Not required",IF(AND($J81&lt;&gt;"",$J81&lt;$G81),"Check dates",IF($J81&lt;&gt;"",IF($K81="","Check acknowledgment method","Acknowledged"),IF($K81&lt;&gt;"","Check acknowledgment date",IF($N81="","Check method",IF(TODAY()&gt;$N81,"Follow-up overdue",IF(TODAY()=$N81,"Due today","Awaiting acknowledgment"))))))))))</f>
        <v/>
      </c>
      <c r="P81" s="18" t="n"/>
    </row>
    <row r="82" ht="21" customHeight="1">
      <c r="A82" s="17" t="n"/>
      <c r="B82" s="17" t="n"/>
      <c r="C82" s="18" t="n"/>
      <c r="D82" s="18" t="n"/>
      <c r="E82" s="17" t="n"/>
      <c r="F82" s="19" t="n"/>
      <c r="G82" s="19" t="n"/>
      <c r="H82" s="17" t="n"/>
      <c r="I82" s="17" t="n"/>
      <c r="J82" s="19" t="n"/>
      <c r="K82" s="17" t="n"/>
      <c r="L82" s="17" t="n"/>
      <c r="M82" s="14">
        <f>IF($A82="","",IF($G82="","",IF($J82&lt;&gt;"",IFERROR(IF($J82&gt;=$G82,$J82-$G82,""),""),IFERROR(MAX(0,TODAY()-$G82),""))))</f>
        <v/>
      </c>
      <c r="N82" s="22">
        <f>IF($A82="","",IF(OR($G82="",$I82&lt;&gt;"Yes"),"",IFERROR($G82+VLOOKUP($H82,Assumptions!$A$5:$B$10,2,FALSE),"")))</f>
        <v/>
      </c>
      <c r="O82" s="23">
        <f>IF($A82="","",IF($G82="","Pending delivery",IF($I82="","Set requirement",IF($I82="No","Not required",IF(AND($J82&lt;&gt;"",$J82&lt;$G82),"Check dates",IF($J82&lt;&gt;"",IF($K82="","Check acknowledgment method","Acknowledged"),IF($K82&lt;&gt;"","Check acknowledgment date",IF($N82="","Check method",IF(TODAY()&gt;$N82,"Follow-up overdue",IF(TODAY()=$N82,"Due today","Awaiting acknowledgment"))))))))))</f>
        <v/>
      </c>
      <c r="P82" s="18" t="n"/>
    </row>
    <row r="83" ht="21" customHeight="1">
      <c r="A83" s="17" t="n"/>
      <c r="B83" s="17" t="n"/>
      <c r="C83" s="18" t="n"/>
      <c r="D83" s="18" t="n"/>
      <c r="E83" s="17" t="n"/>
      <c r="F83" s="19" t="n"/>
      <c r="G83" s="19" t="n"/>
      <c r="H83" s="17" t="n"/>
      <c r="I83" s="17" t="n"/>
      <c r="J83" s="19" t="n"/>
      <c r="K83" s="17" t="n"/>
      <c r="L83" s="17" t="n"/>
      <c r="M83" s="15">
        <f>IF($A83="","",IF($G83="","",IF($J83&lt;&gt;"",IFERROR(IF($J83&gt;=$G83,$J83-$G83,""),""),IFERROR(MAX(0,TODAY()-$G83),""))))</f>
        <v/>
      </c>
      <c r="N83" s="20">
        <f>IF($A83="","",IF(OR($G83="",$I83&lt;&gt;"Yes"),"",IFERROR($G83+VLOOKUP($H83,Assumptions!$A$5:$B$10,2,FALSE),"")))</f>
        <v/>
      </c>
      <c r="O83" s="21">
        <f>IF($A83="","",IF($G83="","Pending delivery",IF($I83="","Set requirement",IF($I83="No","Not required",IF(AND($J83&lt;&gt;"",$J83&lt;$G83),"Check dates",IF($J83&lt;&gt;"",IF($K83="","Check acknowledgment method","Acknowledged"),IF($K83&lt;&gt;"","Check acknowledgment date",IF($N83="","Check method",IF(TODAY()&gt;$N83,"Follow-up overdue",IF(TODAY()=$N83,"Due today","Awaiting acknowledgment"))))))))))</f>
        <v/>
      </c>
      <c r="P83" s="18" t="n"/>
    </row>
    <row r="84" ht="21" customHeight="1">
      <c r="A84" s="17" t="n"/>
      <c r="B84" s="17" t="n"/>
      <c r="C84" s="18" t="n"/>
      <c r="D84" s="18" t="n"/>
      <c r="E84" s="17" t="n"/>
      <c r="F84" s="19" t="n"/>
      <c r="G84" s="19" t="n"/>
      <c r="H84" s="17" t="n"/>
      <c r="I84" s="17" t="n"/>
      <c r="J84" s="19" t="n"/>
      <c r="K84" s="17" t="n"/>
      <c r="L84" s="17" t="n"/>
      <c r="M84" s="14">
        <f>IF($A84="","",IF($G84="","",IF($J84&lt;&gt;"",IFERROR(IF($J84&gt;=$G84,$J84-$G84,""),""),IFERROR(MAX(0,TODAY()-$G84),""))))</f>
        <v/>
      </c>
      <c r="N84" s="22">
        <f>IF($A84="","",IF(OR($G84="",$I84&lt;&gt;"Yes"),"",IFERROR($G84+VLOOKUP($H84,Assumptions!$A$5:$B$10,2,FALSE),"")))</f>
        <v/>
      </c>
      <c r="O84" s="23">
        <f>IF($A84="","",IF($G84="","Pending delivery",IF($I84="","Set requirement",IF($I84="No","Not required",IF(AND($J84&lt;&gt;"",$J84&lt;$G84),"Check dates",IF($J84&lt;&gt;"",IF($K84="","Check acknowledgment method","Acknowledged"),IF($K84&lt;&gt;"","Check acknowledgment date",IF($N84="","Check method",IF(TODAY()&gt;$N84,"Follow-up overdue",IF(TODAY()=$N84,"Due today","Awaiting acknowledgment"))))))))))</f>
        <v/>
      </c>
      <c r="P84" s="18" t="n"/>
    </row>
    <row r="85" ht="21" customHeight="1">
      <c r="A85" s="17" t="n"/>
      <c r="B85" s="17" t="n"/>
      <c r="C85" s="18" t="n"/>
      <c r="D85" s="18" t="n"/>
      <c r="E85" s="17" t="n"/>
      <c r="F85" s="19" t="n"/>
      <c r="G85" s="19" t="n"/>
      <c r="H85" s="17" t="n"/>
      <c r="I85" s="17" t="n"/>
      <c r="J85" s="19" t="n"/>
      <c r="K85" s="17" t="n"/>
      <c r="L85" s="17" t="n"/>
      <c r="M85" s="15">
        <f>IF($A85="","",IF($G85="","",IF($J85&lt;&gt;"",IFERROR(IF($J85&gt;=$G85,$J85-$G85,""),""),IFERROR(MAX(0,TODAY()-$G85),""))))</f>
        <v/>
      </c>
      <c r="N85" s="20">
        <f>IF($A85="","",IF(OR($G85="",$I85&lt;&gt;"Yes"),"",IFERROR($G85+VLOOKUP($H85,Assumptions!$A$5:$B$10,2,FALSE),"")))</f>
        <v/>
      </c>
      <c r="O85" s="21">
        <f>IF($A85="","",IF($G85="","Pending delivery",IF($I85="","Set requirement",IF($I85="No","Not required",IF(AND($J85&lt;&gt;"",$J85&lt;$G85),"Check dates",IF($J85&lt;&gt;"",IF($K85="","Check acknowledgment method","Acknowledged"),IF($K85&lt;&gt;"","Check acknowledgment date",IF($N85="","Check method",IF(TODAY()&gt;$N85,"Follow-up overdue",IF(TODAY()=$N85,"Due today","Awaiting acknowledgment"))))))))))</f>
        <v/>
      </c>
      <c r="P85" s="18" t="n"/>
    </row>
    <row r="86" ht="21" customHeight="1">
      <c r="A86" s="17" t="n"/>
      <c r="B86" s="17" t="n"/>
      <c r="C86" s="18" t="n"/>
      <c r="D86" s="18" t="n"/>
      <c r="E86" s="17" t="n"/>
      <c r="F86" s="19" t="n"/>
      <c r="G86" s="19" t="n"/>
      <c r="H86" s="17" t="n"/>
      <c r="I86" s="17" t="n"/>
      <c r="J86" s="19" t="n"/>
      <c r="K86" s="17" t="n"/>
      <c r="L86" s="17" t="n"/>
      <c r="M86" s="14">
        <f>IF($A86="","",IF($G86="","",IF($J86&lt;&gt;"",IFERROR(IF($J86&gt;=$G86,$J86-$G86,""),""),IFERROR(MAX(0,TODAY()-$G86),""))))</f>
        <v/>
      </c>
      <c r="N86" s="22">
        <f>IF($A86="","",IF(OR($G86="",$I86&lt;&gt;"Yes"),"",IFERROR($G86+VLOOKUP($H86,Assumptions!$A$5:$B$10,2,FALSE),"")))</f>
        <v/>
      </c>
      <c r="O86" s="23">
        <f>IF($A86="","",IF($G86="","Pending delivery",IF($I86="","Set requirement",IF($I86="No","Not required",IF(AND($J86&lt;&gt;"",$J86&lt;$G86),"Check dates",IF($J86&lt;&gt;"",IF($K86="","Check acknowledgment method","Acknowledged"),IF($K86&lt;&gt;"","Check acknowledgment date",IF($N86="","Check method",IF(TODAY()&gt;$N86,"Follow-up overdue",IF(TODAY()=$N86,"Due today","Awaiting acknowledgment"))))))))))</f>
        <v/>
      </c>
      <c r="P86" s="18" t="n"/>
    </row>
    <row r="87" ht="21" customHeight="1">
      <c r="A87" s="17" t="n"/>
      <c r="B87" s="17" t="n"/>
      <c r="C87" s="18" t="n"/>
      <c r="D87" s="18" t="n"/>
      <c r="E87" s="17" t="n"/>
      <c r="F87" s="19" t="n"/>
      <c r="G87" s="19" t="n"/>
      <c r="H87" s="17" t="n"/>
      <c r="I87" s="17" t="n"/>
      <c r="J87" s="19" t="n"/>
      <c r="K87" s="17" t="n"/>
      <c r="L87" s="17" t="n"/>
      <c r="M87" s="15">
        <f>IF($A87="","",IF($G87="","",IF($J87&lt;&gt;"",IFERROR(IF($J87&gt;=$G87,$J87-$G87,""),""),IFERROR(MAX(0,TODAY()-$G87),""))))</f>
        <v/>
      </c>
      <c r="N87" s="20">
        <f>IF($A87="","",IF(OR($G87="",$I87&lt;&gt;"Yes"),"",IFERROR($G87+VLOOKUP($H87,Assumptions!$A$5:$B$10,2,FALSE),"")))</f>
        <v/>
      </c>
      <c r="O87" s="21">
        <f>IF($A87="","",IF($G87="","Pending delivery",IF($I87="","Set requirement",IF($I87="No","Not required",IF(AND($J87&lt;&gt;"",$J87&lt;$G87),"Check dates",IF($J87&lt;&gt;"",IF($K87="","Check acknowledgment method","Acknowledged"),IF($K87&lt;&gt;"","Check acknowledgment date",IF($N87="","Check method",IF(TODAY()&gt;$N87,"Follow-up overdue",IF(TODAY()=$N87,"Due today","Awaiting acknowledgment"))))))))))</f>
        <v/>
      </c>
      <c r="P87" s="18" t="n"/>
    </row>
    <row r="88" ht="21" customHeight="1">
      <c r="A88" s="17" t="n"/>
      <c r="B88" s="17" t="n"/>
      <c r="C88" s="18" t="n"/>
      <c r="D88" s="18" t="n"/>
      <c r="E88" s="17" t="n"/>
      <c r="F88" s="19" t="n"/>
      <c r="G88" s="19" t="n"/>
      <c r="H88" s="17" t="n"/>
      <c r="I88" s="17" t="n"/>
      <c r="J88" s="19" t="n"/>
      <c r="K88" s="17" t="n"/>
      <c r="L88" s="17" t="n"/>
      <c r="M88" s="14">
        <f>IF($A88="","",IF($G88="","",IF($J88&lt;&gt;"",IFERROR(IF($J88&gt;=$G88,$J88-$G88,""),""),IFERROR(MAX(0,TODAY()-$G88),""))))</f>
        <v/>
      </c>
      <c r="N88" s="22">
        <f>IF($A88="","",IF(OR($G88="",$I88&lt;&gt;"Yes"),"",IFERROR($G88+VLOOKUP($H88,Assumptions!$A$5:$B$10,2,FALSE),"")))</f>
        <v/>
      </c>
      <c r="O88" s="23">
        <f>IF($A88="","",IF($G88="","Pending delivery",IF($I88="","Set requirement",IF($I88="No","Not required",IF(AND($J88&lt;&gt;"",$J88&lt;$G88),"Check dates",IF($J88&lt;&gt;"",IF($K88="","Check acknowledgment method","Acknowledged"),IF($K88&lt;&gt;"","Check acknowledgment date",IF($N88="","Check method",IF(TODAY()&gt;$N88,"Follow-up overdue",IF(TODAY()=$N88,"Due today","Awaiting acknowledgment"))))))))))</f>
        <v/>
      </c>
      <c r="P88" s="18" t="n"/>
    </row>
    <row r="89" ht="21" customHeight="1">
      <c r="A89" s="17" t="n"/>
      <c r="B89" s="17" t="n"/>
      <c r="C89" s="18" t="n"/>
      <c r="D89" s="18" t="n"/>
      <c r="E89" s="17" t="n"/>
      <c r="F89" s="19" t="n"/>
      <c r="G89" s="19" t="n"/>
      <c r="H89" s="17" t="n"/>
      <c r="I89" s="17" t="n"/>
      <c r="J89" s="19" t="n"/>
      <c r="K89" s="17" t="n"/>
      <c r="L89" s="17" t="n"/>
      <c r="M89" s="15">
        <f>IF($A89="","",IF($G89="","",IF($J89&lt;&gt;"",IFERROR(IF($J89&gt;=$G89,$J89-$G89,""),""),IFERROR(MAX(0,TODAY()-$G89),""))))</f>
        <v/>
      </c>
      <c r="N89" s="20">
        <f>IF($A89="","",IF(OR($G89="",$I89&lt;&gt;"Yes"),"",IFERROR($G89+VLOOKUP($H89,Assumptions!$A$5:$B$10,2,FALSE),"")))</f>
        <v/>
      </c>
      <c r="O89" s="21">
        <f>IF($A89="","",IF($G89="","Pending delivery",IF($I89="","Set requirement",IF($I89="No","Not required",IF(AND($J89&lt;&gt;"",$J89&lt;$G89),"Check dates",IF($J89&lt;&gt;"",IF($K89="","Check acknowledgment method","Acknowledged"),IF($K89&lt;&gt;"","Check acknowledgment date",IF($N89="","Check method",IF(TODAY()&gt;$N89,"Follow-up overdue",IF(TODAY()=$N89,"Due today","Awaiting acknowledgment"))))))))))</f>
        <v/>
      </c>
      <c r="P89" s="18" t="n"/>
    </row>
    <row r="90" ht="21" customHeight="1">
      <c r="A90" s="17" t="n"/>
      <c r="B90" s="17" t="n"/>
      <c r="C90" s="18" t="n"/>
      <c r="D90" s="18" t="n"/>
      <c r="E90" s="17" t="n"/>
      <c r="F90" s="19" t="n"/>
      <c r="G90" s="19" t="n"/>
      <c r="H90" s="17" t="n"/>
      <c r="I90" s="17" t="n"/>
      <c r="J90" s="19" t="n"/>
      <c r="K90" s="17" t="n"/>
      <c r="L90" s="17" t="n"/>
      <c r="M90" s="14">
        <f>IF($A90="","",IF($G90="","",IF($J90&lt;&gt;"",IFERROR(IF($J90&gt;=$G90,$J90-$G90,""),""),IFERROR(MAX(0,TODAY()-$G90),""))))</f>
        <v/>
      </c>
      <c r="N90" s="22">
        <f>IF($A90="","",IF(OR($G90="",$I90&lt;&gt;"Yes"),"",IFERROR($G90+VLOOKUP($H90,Assumptions!$A$5:$B$10,2,FALSE),"")))</f>
        <v/>
      </c>
      <c r="O90" s="23">
        <f>IF($A90="","",IF($G90="","Pending delivery",IF($I90="","Set requirement",IF($I90="No","Not required",IF(AND($J90&lt;&gt;"",$J90&lt;$G90),"Check dates",IF($J90&lt;&gt;"",IF($K90="","Check acknowledgment method","Acknowledged"),IF($K90&lt;&gt;"","Check acknowledgment date",IF($N90="","Check method",IF(TODAY()&gt;$N90,"Follow-up overdue",IF(TODAY()=$N90,"Due today","Awaiting acknowledgment"))))))))))</f>
        <v/>
      </c>
      <c r="P90" s="18" t="n"/>
    </row>
    <row r="91" ht="21" customHeight="1">
      <c r="A91" s="17" t="n"/>
      <c r="B91" s="17" t="n"/>
      <c r="C91" s="18" t="n"/>
      <c r="D91" s="18" t="n"/>
      <c r="E91" s="17" t="n"/>
      <c r="F91" s="19" t="n"/>
      <c r="G91" s="19" t="n"/>
      <c r="H91" s="17" t="n"/>
      <c r="I91" s="17" t="n"/>
      <c r="J91" s="19" t="n"/>
      <c r="K91" s="17" t="n"/>
      <c r="L91" s="17" t="n"/>
      <c r="M91" s="15">
        <f>IF($A91="","",IF($G91="","",IF($J91&lt;&gt;"",IFERROR(IF($J91&gt;=$G91,$J91-$G91,""),""),IFERROR(MAX(0,TODAY()-$G91),""))))</f>
        <v/>
      </c>
      <c r="N91" s="20">
        <f>IF($A91="","",IF(OR($G91="",$I91&lt;&gt;"Yes"),"",IFERROR($G91+VLOOKUP($H91,Assumptions!$A$5:$B$10,2,FALSE),"")))</f>
        <v/>
      </c>
      <c r="O91" s="21">
        <f>IF($A91="","",IF($G91="","Pending delivery",IF($I91="","Set requirement",IF($I91="No","Not required",IF(AND($J91&lt;&gt;"",$J91&lt;$G91),"Check dates",IF($J91&lt;&gt;"",IF($K91="","Check acknowledgment method","Acknowledged"),IF($K91&lt;&gt;"","Check acknowledgment date",IF($N91="","Check method",IF(TODAY()&gt;$N91,"Follow-up overdue",IF(TODAY()=$N91,"Due today","Awaiting acknowledgment"))))))))))</f>
        <v/>
      </c>
      <c r="P91" s="18" t="n"/>
    </row>
    <row r="92" ht="21" customHeight="1">
      <c r="A92" s="17" t="n"/>
      <c r="B92" s="17" t="n"/>
      <c r="C92" s="18" t="n"/>
      <c r="D92" s="18" t="n"/>
      <c r="E92" s="17" t="n"/>
      <c r="F92" s="19" t="n"/>
      <c r="G92" s="19" t="n"/>
      <c r="H92" s="17" t="n"/>
      <c r="I92" s="17" t="n"/>
      <c r="J92" s="19" t="n"/>
      <c r="K92" s="17" t="n"/>
      <c r="L92" s="17" t="n"/>
      <c r="M92" s="14">
        <f>IF($A92="","",IF($G92="","",IF($J92&lt;&gt;"",IFERROR(IF($J92&gt;=$G92,$J92-$G92,""),""),IFERROR(MAX(0,TODAY()-$G92),""))))</f>
        <v/>
      </c>
      <c r="N92" s="22">
        <f>IF($A92="","",IF(OR($G92="",$I92&lt;&gt;"Yes"),"",IFERROR($G92+VLOOKUP($H92,Assumptions!$A$5:$B$10,2,FALSE),"")))</f>
        <v/>
      </c>
      <c r="O92" s="23">
        <f>IF($A92="","",IF($G92="","Pending delivery",IF($I92="","Set requirement",IF($I92="No","Not required",IF(AND($J92&lt;&gt;"",$J92&lt;$G92),"Check dates",IF($J92&lt;&gt;"",IF($K92="","Check acknowledgment method","Acknowledged"),IF($K92&lt;&gt;"","Check acknowledgment date",IF($N92="","Check method",IF(TODAY()&gt;$N92,"Follow-up overdue",IF(TODAY()=$N92,"Due today","Awaiting acknowledgment"))))))))))</f>
        <v/>
      </c>
      <c r="P92" s="18" t="n"/>
    </row>
    <row r="93" ht="21" customHeight="1">
      <c r="A93" s="17" t="n"/>
      <c r="B93" s="17" t="n"/>
      <c r="C93" s="18" t="n"/>
      <c r="D93" s="18" t="n"/>
      <c r="E93" s="17" t="n"/>
      <c r="F93" s="19" t="n"/>
      <c r="G93" s="19" t="n"/>
      <c r="H93" s="17" t="n"/>
      <c r="I93" s="17" t="n"/>
      <c r="J93" s="19" t="n"/>
      <c r="K93" s="17" t="n"/>
      <c r="L93" s="17" t="n"/>
      <c r="M93" s="15">
        <f>IF($A93="","",IF($G93="","",IF($J93&lt;&gt;"",IFERROR(IF($J93&gt;=$G93,$J93-$G93,""),""),IFERROR(MAX(0,TODAY()-$G93),""))))</f>
        <v/>
      </c>
      <c r="N93" s="20">
        <f>IF($A93="","",IF(OR($G93="",$I93&lt;&gt;"Yes"),"",IFERROR($G93+VLOOKUP($H93,Assumptions!$A$5:$B$10,2,FALSE),"")))</f>
        <v/>
      </c>
      <c r="O93" s="21">
        <f>IF($A93="","",IF($G93="","Pending delivery",IF($I93="","Set requirement",IF($I93="No","Not required",IF(AND($J93&lt;&gt;"",$J93&lt;$G93),"Check dates",IF($J93&lt;&gt;"",IF($K93="","Check acknowledgment method","Acknowledged"),IF($K93&lt;&gt;"","Check acknowledgment date",IF($N93="","Check method",IF(TODAY()&gt;$N93,"Follow-up overdue",IF(TODAY()=$N93,"Due today","Awaiting acknowledgment"))))))))))</f>
        <v/>
      </c>
      <c r="P93" s="18" t="n"/>
    </row>
    <row r="94" ht="21" customHeight="1">
      <c r="A94" s="17" t="n"/>
      <c r="B94" s="17" t="n"/>
      <c r="C94" s="18" t="n"/>
      <c r="D94" s="18" t="n"/>
      <c r="E94" s="17" t="n"/>
      <c r="F94" s="19" t="n"/>
      <c r="G94" s="19" t="n"/>
      <c r="H94" s="17" t="n"/>
      <c r="I94" s="17" t="n"/>
      <c r="J94" s="19" t="n"/>
      <c r="K94" s="17" t="n"/>
      <c r="L94" s="17" t="n"/>
      <c r="M94" s="14">
        <f>IF($A94="","",IF($G94="","",IF($J94&lt;&gt;"",IFERROR(IF($J94&gt;=$G94,$J94-$G94,""),""),IFERROR(MAX(0,TODAY()-$G94),""))))</f>
        <v/>
      </c>
      <c r="N94" s="22">
        <f>IF($A94="","",IF(OR($G94="",$I94&lt;&gt;"Yes"),"",IFERROR($G94+VLOOKUP($H94,Assumptions!$A$5:$B$10,2,FALSE),"")))</f>
        <v/>
      </c>
      <c r="O94" s="23">
        <f>IF($A94="","",IF($G94="","Pending delivery",IF($I94="","Set requirement",IF($I94="No","Not required",IF(AND($J94&lt;&gt;"",$J94&lt;$G94),"Check dates",IF($J94&lt;&gt;"",IF($K94="","Check acknowledgment method","Acknowledged"),IF($K94&lt;&gt;"","Check acknowledgment date",IF($N94="","Check method",IF(TODAY()&gt;$N94,"Follow-up overdue",IF(TODAY()=$N94,"Due today","Awaiting acknowledgment"))))))))))</f>
        <v/>
      </c>
      <c r="P94" s="18" t="n"/>
    </row>
    <row r="95" ht="21" customHeight="1">
      <c r="A95" s="17" t="n"/>
      <c r="B95" s="17" t="n"/>
      <c r="C95" s="18" t="n"/>
      <c r="D95" s="18" t="n"/>
      <c r="E95" s="17" t="n"/>
      <c r="F95" s="19" t="n"/>
      <c r="G95" s="19" t="n"/>
      <c r="H95" s="17" t="n"/>
      <c r="I95" s="17" t="n"/>
      <c r="J95" s="19" t="n"/>
      <c r="K95" s="17" t="n"/>
      <c r="L95" s="17" t="n"/>
      <c r="M95" s="15">
        <f>IF($A95="","",IF($G95="","",IF($J95&lt;&gt;"",IFERROR(IF($J95&gt;=$G95,$J95-$G95,""),""),IFERROR(MAX(0,TODAY()-$G95),""))))</f>
        <v/>
      </c>
      <c r="N95" s="20">
        <f>IF($A95="","",IF(OR($G95="",$I95&lt;&gt;"Yes"),"",IFERROR($G95+VLOOKUP($H95,Assumptions!$A$5:$B$10,2,FALSE),"")))</f>
        <v/>
      </c>
      <c r="O95" s="21">
        <f>IF($A95="","",IF($G95="","Pending delivery",IF($I95="","Set requirement",IF($I95="No","Not required",IF(AND($J95&lt;&gt;"",$J95&lt;$G95),"Check dates",IF($J95&lt;&gt;"",IF($K95="","Check acknowledgment method","Acknowledged"),IF($K95&lt;&gt;"","Check acknowledgment date",IF($N95="","Check method",IF(TODAY()&gt;$N95,"Follow-up overdue",IF(TODAY()=$N95,"Due today","Awaiting acknowledgment"))))))))))</f>
        <v/>
      </c>
      <c r="P95" s="18" t="n"/>
    </row>
    <row r="96" ht="21" customHeight="1">
      <c r="A96" s="17" t="n"/>
      <c r="B96" s="17" t="n"/>
      <c r="C96" s="18" t="n"/>
      <c r="D96" s="18" t="n"/>
      <c r="E96" s="17" t="n"/>
      <c r="F96" s="19" t="n"/>
      <c r="G96" s="19" t="n"/>
      <c r="H96" s="17" t="n"/>
      <c r="I96" s="17" t="n"/>
      <c r="J96" s="19" t="n"/>
      <c r="K96" s="17" t="n"/>
      <c r="L96" s="17" t="n"/>
      <c r="M96" s="14">
        <f>IF($A96="","",IF($G96="","",IF($J96&lt;&gt;"",IFERROR(IF($J96&gt;=$G96,$J96-$G96,""),""),IFERROR(MAX(0,TODAY()-$G96),""))))</f>
        <v/>
      </c>
      <c r="N96" s="22">
        <f>IF($A96="","",IF(OR($G96="",$I96&lt;&gt;"Yes"),"",IFERROR($G96+VLOOKUP($H96,Assumptions!$A$5:$B$10,2,FALSE),"")))</f>
        <v/>
      </c>
      <c r="O96" s="23">
        <f>IF($A96="","",IF($G96="","Pending delivery",IF($I96="","Set requirement",IF($I96="No","Not required",IF(AND($J96&lt;&gt;"",$J96&lt;$G96),"Check dates",IF($J96&lt;&gt;"",IF($K96="","Check acknowledgment method","Acknowledged"),IF($K96&lt;&gt;"","Check acknowledgment date",IF($N96="","Check method",IF(TODAY()&gt;$N96,"Follow-up overdue",IF(TODAY()=$N96,"Due today","Awaiting acknowledgment"))))))))))</f>
        <v/>
      </c>
      <c r="P96" s="18" t="n"/>
    </row>
    <row r="97" ht="21" customHeight="1">
      <c r="A97" s="17" t="n"/>
      <c r="B97" s="17" t="n"/>
      <c r="C97" s="18" t="n"/>
      <c r="D97" s="18" t="n"/>
      <c r="E97" s="17" t="n"/>
      <c r="F97" s="19" t="n"/>
      <c r="G97" s="19" t="n"/>
      <c r="H97" s="17" t="n"/>
      <c r="I97" s="17" t="n"/>
      <c r="J97" s="19" t="n"/>
      <c r="K97" s="17" t="n"/>
      <c r="L97" s="17" t="n"/>
      <c r="M97" s="15">
        <f>IF($A97="","",IF($G97="","",IF($J97&lt;&gt;"",IFERROR(IF($J97&gt;=$G97,$J97-$G97,""),""),IFERROR(MAX(0,TODAY()-$G97),""))))</f>
        <v/>
      </c>
      <c r="N97" s="20">
        <f>IF($A97="","",IF(OR($G97="",$I97&lt;&gt;"Yes"),"",IFERROR($G97+VLOOKUP($H97,Assumptions!$A$5:$B$10,2,FALSE),"")))</f>
        <v/>
      </c>
      <c r="O97" s="21">
        <f>IF($A97="","",IF($G97="","Pending delivery",IF($I97="","Set requirement",IF($I97="No","Not required",IF(AND($J97&lt;&gt;"",$J97&lt;$G97),"Check dates",IF($J97&lt;&gt;"",IF($K97="","Check acknowledgment method","Acknowledged"),IF($K97&lt;&gt;"","Check acknowledgment date",IF($N97="","Check method",IF(TODAY()&gt;$N97,"Follow-up overdue",IF(TODAY()=$N97,"Due today","Awaiting acknowledgment"))))))))))</f>
        <v/>
      </c>
      <c r="P97" s="18" t="n"/>
    </row>
    <row r="98" ht="21" customHeight="1">
      <c r="A98" s="17" t="n"/>
      <c r="B98" s="17" t="n"/>
      <c r="C98" s="18" t="n"/>
      <c r="D98" s="18" t="n"/>
      <c r="E98" s="17" t="n"/>
      <c r="F98" s="19" t="n"/>
      <c r="G98" s="19" t="n"/>
      <c r="H98" s="17" t="n"/>
      <c r="I98" s="17" t="n"/>
      <c r="J98" s="19" t="n"/>
      <c r="K98" s="17" t="n"/>
      <c r="L98" s="17" t="n"/>
      <c r="M98" s="14">
        <f>IF($A98="","",IF($G98="","",IF($J98&lt;&gt;"",IFERROR(IF($J98&gt;=$G98,$J98-$G98,""),""),IFERROR(MAX(0,TODAY()-$G98),""))))</f>
        <v/>
      </c>
      <c r="N98" s="22">
        <f>IF($A98="","",IF(OR($G98="",$I98&lt;&gt;"Yes"),"",IFERROR($G98+VLOOKUP($H98,Assumptions!$A$5:$B$10,2,FALSE),"")))</f>
        <v/>
      </c>
      <c r="O98" s="23">
        <f>IF($A98="","",IF($G98="","Pending delivery",IF($I98="","Set requirement",IF($I98="No","Not required",IF(AND($J98&lt;&gt;"",$J98&lt;$G98),"Check dates",IF($J98&lt;&gt;"",IF($K98="","Check acknowledgment method","Acknowledged"),IF($K98&lt;&gt;"","Check acknowledgment date",IF($N98="","Check method",IF(TODAY()&gt;$N98,"Follow-up overdue",IF(TODAY()=$N98,"Due today","Awaiting acknowledgment"))))))))))</f>
        <v/>
      </c>
      <c r="P98" s="18" t="n"/>
    </row>
    <row r="99" ht="21" customHeight="1">
      <c r="A99" s="17" t="n"/>
      <c r="B99" s="17" t="n"/>
      <c r="C99" s="18" t="n"/>
      <c r="D99" s="18" t="n"/>
      <c r="E99" s="17" t="n"/>
      <c r="F99" s="19" t="n"/>
      <c r="G99" s="19" t="n"/>
      <c r="H99" s="17" t="n"/>
      <c r="I99" s="17" t="n"/>
      <c r="J99" s="19" t="n"/>
      <c r="K99" s="17" t="n"/>
      <c r="L99" s="17" t="n"/>
      <c r="M99" s="15">
        <f>IF($A99="","",IF($G99="","",IF($J99&lt;&gt;"",IFERROR(IF($J99&gt;=$G99,$J99-$G99,""),""),IFERROR(MAX(0,TODAY()-$G99),""))))</f>
        <v/>
      </c>
      <c r="N99" s="20">
        <f>IF($A99="","",IF(OR($G99="",$I99&lt;&gt;"Yes"),"",IFERROR($G99+VLOOKUP($H99,Assumptions!$A$5:$B$10,2,FALSE),"")))</f>
        <v/>
      </c>
      <c r="O99" s="21">
        <f>IF($A99="","",IF($G99="","Pending delivery",IF($I99="","Set requirement",IF($I99="No","Not required",IF(AND($J99&lt;&gt;"",$J99&lt;$G99),"Check dates",IF($J99&lt;&gt;"",IF($K99="","Check acknowledgment method","Acknowledged"),IF($K99&lt;&gt;"","Check acknowledgment date",IF($N99="","Check method",IF(TODAY()&gt;$N99,"Follow-up overdue",IF(TODAY()=$N99,"Due today","Awaiting acknowledgment"))))))))))</f>
        <v/>
      </c>
      <c r="P99" s="18" t="n"/>
    </row>
    <row r="100" ht="21" customHeight="1">
      <c r="A100" s="17" t="n"/>
      <c r="B100" s="17" t="n"/>
      <c r="C100" s="18" t="n"/>
      <c r="D100" s="18" t="n"/>
      <c r="E100" s="17" t="n"/>
      <c r="F100" s="19" t="n"/>
      <c r="G100" s="19" t="n"/>
      <c r="H100" s="17" t="n"/>
      <c r="I100" s="17" t="n"/>
      <c r="J100" s="19" t="n"/>
      <c r="K100" s="17" t="n"/>
      <c r="L100" s="17" t="n"/>
      <c r="M100" s="14">
        <f>IF($A100="","",IF($G100="","",IF($J100&lt;&gt;"",IFERROR(IF($J100&gt;=$G100,$J100-$G100,""),""),IFERROR(MAX(0,TODAY()-$G100),""))))</f>
        <v/>
      </c>
      <c r="N100" s="22">
        <f>IF($A100="","",IF(OR($G100="",$I100&lt;&gt;"Yes"),"",IFERROR($G100+VLOOKUP($H100,Assumptions!$A$5:$B$10,2,FALSE),"")))</f>
        <v/>
      </c>
      <c r="O100" s="23">
        <f>IF($A100="","",IF($G100="","Pending delivery",IF($I100="","Set requirement",IF($I100="No","Not required",IF(AND($J100&lt;&gt;"",$J100&lt;$G100),"Check dates",IF($J100&lt;&gt;"",IF($K100="","Check acknowledgment method","Acknowledged"),IF($K100&lt;&gt;"","Check acknowledgment date",IF($N100="","Check method",IF(TODAY()&gt;$N100,"Follow-up overdue",IF(TODAY()=$N100,"Due today","Awaiting acknowledgment"))))))))))</f>
        <v/>
      </c>
      <c r="P100" s="18" t="n"/>
    </row>
    <row r="101" ht="21" customHeight="1">
      <c r="A101" s="17" t="n"/>
      <c r="B101" s="17" t="n"/>
      <c r="C101" s="18" t="n"/>
      <c r="D101" s="18" t="n"/>
      <c r="E101" s="17" t="n"/>
      <c r="F101" s="19" t="n"/>
      <c r="G101" s="19" t="n"/>
      <c r="H101" s="17" t="n"/>
      <c r="I101" s="17" t="n"/>
      <c r="J101" s="19" t="n"/>
      <c r="K101" s="17" t="n"/>
      <c r="L101" s="17" t="n"/>
      <c r="M101" s="15">
        <f>IF($A101="","",IF($G101="","",IF($J101&lt;&gt;"",IFERROR(IF($J101&gt;=$G101,$J101-$G101,""),""),IFERROR(MAX(0,TODAY()-$G101),""))))</f>
        <v/>
      </c>
      <c r="N101" s="20">
        <f>IF($A101="","",IF(OR($G101="",$I101&lt;&gt;"Yes"),"",IFERROR($G101+VLOOKUP($H101,Assumptions!$A$5:$B$10,2,FALSE),"")))</f>
        <v/>
      </c>
      <c r="O101" s="21">
        <f>IF($A101="","",IF($G101="","Pending delivery",IF($I101="","Set requirement",IF($I101="No","Not required",IF(AND($J101&lt;&gt;"",$J101&lt;$G101),"Check dates",IF($J101&lt;&gt;"",IF($K101="","Check acknowledgment method","Acknowledged"),IF($K101&lt;&gt;"","Check acknowledgment date",IF($N101="","Check method",IF(TODAY()&gt;$N101,"Follow-up overdue",IF(TODAY()=$N101,"Due today","Awaiting acknowledgment"))))))))))</f>
        <v/>
      </c>
      <c r="P101" s="18" t="n"/>
    </row>
    <row r="102" ht="21" customHeight="1">
      <c r="A102" s="17" t="n"/>
      <c r="B102" s="17" t="n"/>
      <c r="C102" s="18" t="n"/>
      <c r="D102" s="18" t="n"/>
      <c r="E102" s="17" t="n"/>
      <c r="F102" s="19" t="n"/>
      <c r="G102" s="19" t="n"/>
      <c r="H102" s="17" t="n"/>
      <c r="I102" s="17" t="n"/>
      <c r="J102" s="19" t="n"/>
      <c r="K102" s="17" t="n"/>
      <c r="L102" s="17" t="n"/>
      <c r="M102" s="14">
        <f>IF($A102="","",IF($G102="","",IF($J102&lt;&gt;"",IFERROR(IF($J102&gt;=$G102,$J102-$G102,""),""),IFERROR(MAX(0,TODAY()-$G102),""))))</f>
        <v/>
      </c>
      <c r="N102" s="22">
        <f>IF($A102="","",IF(OR($G102="",$I102&lt;&gt;"Yes"),"",IFERROR($G102+VLOOKUP($H102,Assumptions!$A$5:$B$10,2,FALSE),"")))</f>
        <v/>
      </c>
      <c r="O102" s="23">
        <f>IF($A102="","",IF($G102="","Pending delivery",IF($I102="","Set requirement",IF($I102="No","Not required",IF(AND($J102&lt;&gt;"",$J102&lt;$G102),"Check dates",IF($J102&lt;&gt;"",IF($K102="","Check acknowledgment method","Acknowledged"),IF($K102&lt;&gt;"","Check acknowledgment date",IF($N102="","Check method",IF(TODAY()&gt;$N102,"Follow-up overdue",IF(TODAY()=$N102,"Due today","Awaiting acknowledgment"))))))))))</f>
        <v/>
      </c>
      <c r="P102" s="18" t="n"/>
    </row>
    <row r="103" ht="21" customHeight="1">
      <c r="A103" s="17" t="n"/>
      <c r="B103" s="17" t="n"/>
      <c r="C103" s="18" t="n"/>
      <c r="D103" s="18" t="n"/>
      <c r="E103" s="17" t="n"/>
      <c r="F103" s="19" t="n"/>
      <c r="G103" s="19" t="n"/>
      <c r="H103" s="17" t="n"/>
      <c r="I103" s="17" t="n"/>
      <c r="J103" s="19" t="n"/>
      <c r="K103" s="17" t="n"/>
      <c r="L103" s="17" t="n"/>
      <c r="M103" s="15">
        <f>IF($A103="","",IF($G103="","",IF($J103&lt;&gt;"",IFERROR(IF($J103&gt;=$G103,$J103-$G103,""),""),IFERROR(MAX(0,TODAY()-$G103),""))))</f>
        <v/>
      </c>
      <c r="N103" s="20">
        <f>IF($A103="","",IF(OR($G103="",$I103&lt;&gt;"Yes"),"",IFERROR($G103+VLOOKUP($H103,Assumptions!$A$5:$B$10,2,FALSE),"")))</f>
        <v/>
      </c>
      <c r="O103" s="21">
        <f>IF($A103="","",IF($G103="","Pending delivery",IF($I103="","Set requirement",IF($I103="No","Not required",IF(AND($J103&lt;&gt;"",$J103&lt;$G103),"Check dates",IF($J103&lt;&gt;"",IF($K103="","Check acknowledgment method","Acknowledged"),IF($K103&lt;&gt;"","Check acknowledgment date",IF($N103="","Check method",IF(TODAY()&gt;$N103,"Follow-up overdue",IF(TODAY()=$N103,"Due today","Awaiting acknowledgment"))))))))))</f>
        <v/>
      </c>
      <c r="P103" s="18" t="n"/>
    </row>
    <row r="104" ht="21" customHeight="1">
      <c r="A104" s="17" t="n"/>
      <c r="B104" s="17" t="n"/>
      <c r="C104" s="18" t="n"/>
      <c r="D104" s="18" t="n"/>
      <c r="E104" s="17" t="n"/>
      <c r="F104" s="19" t="n"/>
      <c r="G104" s="19" t="n"/>
      <c r="H104" s="17" t="n"/>
      <c r="I104" s="17" t="n"/>
      <c r="J104" s="19" t="n"/>
      <c r="K104" s="17" t="n"/>
      <c r="L104" s="17" t="n"/>
      <c r="M104" s="14">
        <f>IF($A104="","",IF($G104="","",IF($J104&lt;&gt;"",IFERROR(IF($J104&gt;=$G104,$J104-$G104,""),""),IFERROR(MAX(0,TODAY()-$G104),""))))</f>
        <v/>
      </c>
      <c r="N104" s="22">
        <f>IF($A104="","",IF(OR($G104="",$I104&lt;&gt;"Yes"),"",IFERROR($G104+VLOOKUP($H104,Assumptions!$A$5:$B$10,2,FALSE),"")))</f>
        <v/>
      </c>
      <c r="O104" s="23">
        <f>IF($A104="","",IF($G104="","Pending delivery",IF($I104="","Set requirement",IF($I104="No","Not required",IF(AND($J104&lt;&gt;"",$J104&lt;$G104),"Check dates",IF($J104&lt;&gt;"",IF($K104="","Check acknowledgment method","Acknowledged"),IF($K104&lt;&gt;"","Check acknowledgment date",IF($N104="","Check method",IF(TODAY()&gt;$N104,"Follow-up overdue",IF(TODAY()=$N104,"Due today","Awaiting acknowledgment"))))))))))</f>
        <v/>
      </c>
      <c r="P104" s="18" t="n"/>
    </row>
  </sheetData>
  <autoFilter ref="A4:P104"/>
  <conditionalFormatting sqref="O5:O104">
    <cfRule type="expression" priority="1" dxfId="1">
      <formula>$O5="Acknowledged"</formula>
    </cfRule>
    <cfRule type="expression" priority="2" dxfId="2">
      <formula>$O5="Due today"</formula>
    </cfRule>
    <cfRule type="expression" priority="3" dxfId="0">
      <formula>OR($O5="Follow-up overdue",$O5="Set requirement",$O5="Check dates",$O5="Check method",$O5="Check acknowledgment method",$O5="Check acknowledgment date")</formula>
    </cfRule>
  </conditionalFormatting>
  <conditionalFormatting sqref="A5:A104">
    <cfRule type="expression" priority="4" dxfId="0">
      <formula>AND($A5&lt;&gt;"",COUNTIF($A$5:$A$104,$A5)&gt;1)</formula>
    </cfRule>
  </conditionalFormatting>
  <conditionalFormatting sqref="J5:J104">
    <cfRule type="expression" priority="5" dxfId="0">
      <formula>AND($A5&lt;&gt;"",$J5&lt;&gt;"",$G5&lt;&gt;"",$J5&lt;$G5)</formula>
    </cfRule>
  </conditionalFormatting>
  <dataValidations count="9">
    <dataValidation sqref="A5:A104" showDropDown="0" showInputMessage="1" showErrorMessage="1" allowBlank="0" errorTitle="Duplicate record ID" error="Enter a unique record ID or leave the row blank." promptTitle="Record ID" prompt="Use a unique internal record ID." type="custom">
      <formula1>=OR(A5="",COUNTIF($A$5:$A$104,A5)=1)</formula1>
    </dataValidation>
    <dataValidation sqref="E5:E104" showDropDown="0" showInputMessage="0" showErrorMessage="1" allowBlank="0" errorTitle="Policy type" error="Select a policy type from the editable Assumptions list." type="list">
      <formula1>=INDIRECT("Assumptions!$F$5:$F$12")</formula1>
    </dataValidation>
    <dataValidation sqref="F5:F104" showDropDown="0" showInputMessage="0" showErrorMessage="1" allowBlank="0" errorTitle="Date entry" error="Enter a date within the displayed administrative planning range." type="date" operator="between">
      <formula1>DATE(YEAR(TODAY())-10,1,1)</formula1>
      <formula2>DATE(YEAR(TODAY())+2,12,31)</formula2>
    </dataValidation>
    <dataValidation sqref="G5:G104" showDropDown="0" showInputMessage="0" showErrorMessage="1" allowBlank="0" errorTitle="Date entry" error="Enter a date within the displayed administrative planning range." type="date" operator="between">
      <formula1>DATE(YEAR(TODAY())-10,1,1)</formula1>
      <formula2>DATE(YEAR(TODAY())+2,12,31)</formula2>
    </dataValidation>
    <dataValidation sqref="J5:J104" showDropDown="0" showInputMessage="0" showErrorMessage="1" allowBlank="0" errorTitle="Date entry" error="Enter a date within the displayed administrative planning range." type="date" operator="between">
      <formula1>DATE(YEAR(TODAY())-10,1,1)</formula1>
      <formula2>DATE(YEAR(TODAY())+2,12,31)</formula2>
    </dataValidation>
    <dataValidation sqref="H5:H104" showDropDown="0" showInputMessage="0" showErrorMessage="1" allowBlank="0" errorTitle="Delivery method" error="Select a delivery method from the editable Assumptions list." type="list">
      <formula1>=INDIRECT("Assumptions!$A$5:$A$10")</formula1>
    </dataValidation>
    <dataValidation sqref="I5:I104" showDropDown="0" showInputMessage="0" showErrorMessage="1" allowBlank="0" errorTitle="Acknowledgment requirement" error="Select Yes or No, or leave blank until reviewed." type="list">
      <formula1>"Yes,No"</formula1>
    </dataValidation>
    <dataValidation sqref="K5:K104" showDropDown="0" showInputMessage="0" showErrorMessage="1" allowBlank="0" errorTitle="Acknowledgment method" error="Select an acknowledgment method from the editable Assumptions list." type="list">
      <formula1>=INDIRECT("Assumptions!$D$5:$D$10")</formula1>
    </dataValidation>
    <dataValidation sqref="L5:L104" showDropDown="0" showInputMessage="0" showErrorMessage="1" allowBlank="0" errorTitle="Assigned owner" error="Select an owner from the editable Assumptions list." type="list">
      <formula1>=INDIRECT("Assumptions!$H$5:$H$8")</formula1>
    </dataValidation>
  </dataValidations>
  <pageMargins left="0.25" right="0.25" top="0.5" bottom="0.5" header="0.5" footer="0.5"/>
  <pageSetup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2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7" customWidth="1" min="1" max="1"/>
    <col width="16" customWidth="1" min="2" max="2"/>
    <col width="3" customWidth="1" min="3" max="3"/>
    <col width="29" customWidth="1" min="4" max="4"/>
    <col width="3" customWidth="1" min="5" max="5"/>
    <col width="27" customWidth="1" min="6" max="6"/>
    <col width="3" customWidth="1" min="7" max="7"/>
    <col width="29" customWidth="1" min="8" max="8"/>
  </cols>
  <sheetData>
    <row r="1" ht="28" customHeight="1">
      <c r="A1" s="1" t="inlineStr">
        <is>
          <t>Assumptions and Editable Lists</t>
        </is>
      </c>
      <c r="B1" s="1" t="n"/>
      <c r="C1" s="1" t="n"/>
      <c r="D1" s="1" t="n"/>
      <c r="E1" s="1" t="n"/>
      <c r="F1" s="1" t="n"/>
      <c r="G1" s="1" t="n"/>
      <c r="H1" s="1" t="n"/>
    </row>
    <row r="2">
      <c r="A2" s="16" t="inlineStr">
        <is>
          <t>Edit the lists and follow-up day intervals to reflect internal agency procedures.</t>
        </is>
      </c>
    </row>
    <row r="3"/>
    <row r="4">
      <c r="A4" s="24" t="inlineStr">
        <is>
          <t>Delivery Method</t>
        </is>
      </c>
      <c r="B4" s="24" t="inlineStr">
        <is>
          <t>Follow-Up Days</t>
        </is>
      </c>
      <c r="D4" s="24" t="inlineStr">
        <is>
          <t>Acknowledgment Method</t>
        </is>
      </c>
      <c r="F4" s="24" t="inlineStr">
        <is>
          <t>Policy Type</t>
        </is>
      </c>
      <c r="H4" s="24" t="inlineStr">
        <is>
          <t>Assigned Owner</t>
        </is>
      </c>
    </row>
    <row r="5">
      <c r="A5" s="17" t="inlineStr">
        <is>
          <t>Secure email</t>
        </is>
      </c>
      <c r="B5" s="25" t="n">
        <v>5</v>
      </c>
      <c r="D5" s="17" t="inlineStr">
        <is>
          <t>Email reply</t>
        </is>
      </c>
      <c r="F5" s="17" t="inlineStr">
        <is>
          <t>Businessowners</t>
        </is>
      </c>
      <c r="H5" s="17" t="inlineStr">
        <is>
          <t>Avery Quill (Fictional)</t>
        </is>
      </c>
    </row>
    <row r="6">
      <c r="A6" s="17" t="inlineStr">
        <is>
          <t>Postal mail</t>
        </is>
      </c>
      <c r="B6" s="25" t="n">
        <v>10</v>
      </c>
      <c r="D6" s="17" t="inlineStr">
        <is>
          <t>Signed receipt</t>
        </is>
      </c>
      <c r="F6" s="17" t="inlineStr">
        <is>
          <t>Commercial Auto</t>
        </is>
      </c>
      <c r="H6" s="17" t="inlineStr">
        <is>
          <t>Jordan Meadow (Fictional)</t>
        </is>
      </c>
    </row>
    <row r="7">
      <c r="A7" s="17" t="inlineStr">
        <is>
          <t>In person</t>
        </is>
      </c>
      <c r="B7" s="25" t="n">
        <v>3</v>
      </c>
      <c r="D7" s="17" t="inlineStr">
        <is>
          <t>Electronic confirmation</t>
        </is>
      </c>
      <c r="F7" s="17" t="inlineStr">
        <is>
          <t>Commercial Property</t>
        </is>
      </c>
      <c r="H7" s="17" t="inlineStr">
        <is>
          <t>Morgan Vale (Fictional)</t>
        </is>
      </c>
    </row>
    <row r="8">
      <c r="A8" s="17" t="inlineStr">
        <is>
          <t>Agency portal upload</t>
        </is>
      </c>
      <c r="B8" s="25" t="n">
        <v>5</v>
      </c>
      <c r="D8" s="17" t="inlineStr">
        <is>
          <t>In-person signature</t>
        </is>
      </c>
      <c r="F8" s="17" t="inlineStr">
        <is>
          <t>Cyber Liability</t>
        </is>
      </c>
      <c r="H8" s="17" t="inlineStr">
        <is>
          <t>Riley North (Fictional)</t>
        </is>
      </c>
    </row>
    <row r="9">
      <c r="A9" s="17" t="inlineStr">
        <is>
          <t>Courier</t>
        </is>
      </c>
      <c r="B9" s="25" t="n">
        <v>7</v>
      </c>
      <c r="D9" s="17" t="inlineStr">
        <is>
          <t>Postal return</t>
        </is>
      </c>
      <c r="F9" s="17" t="inlineStr">
        <is>
          <t>General Liability</t>
        </is>
      </c>
    </row>
    <row r="10">
      <c r="A10" s="17" t="inlineStr">
        <is>
          <t>Other recorded method</t>
        </is>
      </c>
      <c r="B10" s="25" t="n">
        <v>7</v>
      </c>
      <c r="D10" s="17" t="inlineStr">
        <is>
          <t>Other documented method</t>
        </is>
      </c>
      <c r="F10" s="17" t="inlineStr">
        <is>
          <t>Inland Marine</t>
        </is>
      </c>
    </row>
    <row r="11">
      <c r="B11" s="26" t="n"/>
      <c r="F11" s="17" t="inlineStr">
        <is>
          <t>Professional Liability</t>
        </is>
      </c>
    </row>
    <row r="12">
      <c r="B12" s="26" t="n"/>
      <c r="F12" s="17" t="inlineStr">
        <is>
          <t>Workers Compensation</t>
        </is>
      </c>
    </row>
  </sheetData>
  <autoFilter ref="A4:B10"/>
  <dataValidations count="1">
    <dataValidation sqref="B5:B10" showDropDown="0" showInputMessage="1" showErrorMessage="1" allowBlank="0" errorTitle="Follow-up days" error="Enter a whole number from 0 through 60." promptTitle="Editable interval" prompt="Enter the internal follow-up interval in days." type="whole" operator="between">
      <formula1>0</formula1>
      <formula2>60</formula2>
    </dataValidation>
  </dataValidations>
  <pageMargins left="0.25" right="0.25" top="0.5" bottom="0.5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Independent Insurance Agency Operations</dc:creator>
  <dc:title xmlns:dc="http://purl.org/dc/elements/1.1/">Insurance Policy Delivery Acknowledgment Log</dc:title>
  <dc:subject xmlns:dc="http://purl.org/dc/elements/1.1/">Administrative record of policy document delivery and acknowledgment</dc:subject>
  <dcterms:created xmlns:dcterms="http://purl.org/dc/terms/" xmlns:xsi="http://www.w3.org/2001/XMLSchema-instance" xsi:type="dcterms:W3CDTF">2026-09-11T04:15:22Z</dcterms:created>
  <dcterms:modified xmlns:dcterms="http://purl.org/dc/terms/" xmlns:xsi="http://www.w3.org/2001/XMLSchema-instance" xsi:type="dcterms:W3CDTF">2026-09-11T04:15:23+00:00Z</dcterms:modified>
</cp:coreProperties>
</file>