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olicy 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'Summary'!$A$10:$G$22</definedName>
    <definedName name="_xlnm._FilterDatabase" localSheetId="1" hidden="1">'Policy Records'!$A$4:$O$104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;[Red]-$#,##0.00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D6D75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173B57"/>
      <sz val="12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Retention by Start Cohort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'Summary'!N10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'Summary'!$M$11:$M$18</f>
            </numRef>
          </cat>
          <val>
            <numRef>
              <f>'Summary'!$N$11:$N$18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Start cohort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Retention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8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N2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3" customWidth="1" min="4" max="4"/>
    <col width="16" customWidth="1" min="5" max="5"/>
    <col width="14" customWidth="1" min="6" max="6"/>
    <col width="17" customWidth="1" min="7" max="7"/>
    <col width="13" customWidth="1" min="8" max="8"/>
    <col width="20" customWidth="1" min="9" max="9"/>
    <col width="14" customWidth="1" min="10" max="10"/>
    <col width="3" customWidth="1" min="11" max="11"/>
    <col width="3" customWidth="1" min="12" max="12"/>
    <col hidden="1" width="13" customWidth="1" min="13" max="13"/>
    <col hidden="1" width="13" customWidth="1" min="14" max="14"/>
  </cols>
  <sheetData>
    <row r="1" ht="30" customHeight="1">
      <c r="A1" s="1" t="inlineStr">
        <is>
          <t>Insurance Policy Retention Cohort Dashboard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>
      <c r="A2" s="2">
        <f>IF(Assumptions!$B$4="","Enter an as-of date on Assumptions.","As of "&amp;TEXT(Assumptions!$B$4,"mm/dd/yyyy")&amp;" — Retention uses resolved, eligible first-renewal outcomes.")</f>
        <v/>
      </c>
    </row>
    <row r="3" ht="34" customHeight="1">
      <c r="A3" s="3" t="inlineStr">
        <is>
          <t>Policies Entered</t>
        </is>
      </c>
      <c r="B3" s="4">
        <f>COUNTIF('Policy Records'!$A$5:$A$104,"&lt;&gt;")</f>
        <v/>
      </c>
      <c r="C3" s="3" t="inlineStr">
        <is>
          <t>Eligible Policies</t>
        </is>
      </c>
      <c r="D3" s="4">
        <f>COUNTIF('Policy Records'!$K$5:$K$104,"Yes")</f>
        <v/>
      </c>
      <c r="E3" s="3" t="inlineStr">
        <is>
          <t>Resolved Eligible</t>
        </is>
      </c>
      <c r="F3" s="4">
        <f>COUNTIFS('Policy Records'!$K$5:$K$104,"Yes",'Policy Records'!$L$5:$L$104,"Yes")+COUNTIFS('Policy Records'!$K$5:$K$104,"Yes",'Policy Records'!$L$5:$L$104,"No")</f>
        <v/>
      </c>
      <c r="G3" s="3" t="inlineStr">
        <is>
          <t>Retained Policies</t>
        </is>
      </c>
      <c r="H3" s="4">
        <f>COUNTIFS('Policy Records'!$K$5:$K$104,"Yes",'Policy Records'!$L$5:$L$104,"Yes")</f>
        <v/>
      </c>
      <c r="I3" s="3" t="inlineStr">
        <is>
          <t>Retention Rate</t>
        </is>
      </c>
      <c r="J3" s="28">
        <f>IFERROR(H3/F3,"")</f>
        <v/>
      </c>
    </row>
    <row r="4"/>
    <row r="5"/>
    <row r="6" ht="34" customHeight="1">
      <c r="A6" s="3" t="inlineStr">
        <is>
          <t>Overdue Outcome Checks</t>
        </is>
      </c>
      <c r="B6" s="4">
        <f>COUNTIF('Policy Records'!$N$5:$N$104,"Check overdue outcome")</f>
        <v/>
      </c>
      <c r="C6" s="3" t="inlineStr">
        <is>
          <t>Future Pending</t>
        </is>
      </c>
      <c r="D6" s="4">
        <f>COUNTIFS('Policy Records'!$K$5:$K$104,"No",'Policy Records'!$H$5:$H$104,"Pending")</f>
        <v/>
      </c>
      <c r="E6" s="3" t="inlineStr">
        <is>
          <t>Eligible Original Premium</t>
        </is>
      </c>
      <c r="F6" s="29">
        <f>IF(D3=0,"",SUMIFS('Policy Records'!$F$5:$F$104,'Policy Records'!$K$5:$K$104,"Yes"))</f>
        <v/>
      </c>
      <c r="G6" s="3" t="inlineStr">
        <is>
          <t>Retained Renewal Premium</t>
        </is>
      </c>
      <c r="H6" s="29">
        <f>IF(H3=0,"",SUMIFS('Policy Records'!$J$5:$J$104,'Policy Records'!$K$5:$K$104,"Yes",'Policy Records'!$L$5:$L$104,"Yes"))</f>
        <v/>
      </c>
      <c r="I6" s="3" t="inlineStr">
        <is>
          <t>Avg. Premium Change</t>
        </is>
      </c>
      <c r="J6" s="28">
        <f>IFERROR(SUMIFS('Policy Records'!$M$5:$M$104,'Policy Records'!$K$5:$K$104,"Yes",'Policy Records'!$L$5:$L$104,"Yes")/COUNTIFS('Policy Records'!$K$5:$K$104,"Yes",'Policy Records'!$L$5:$L$104,"Yes"),"")</f>
        <v/>
      </c>
    </row>
    <row r="7"/>
    <row r="8"/>
    <row r="9"/>
    <row r="10" ht="34" customHeight="1">
      <c r="A10" s="7" t="inlineStr">
        <is>
          <t>Original Start Cohort</t>
        </is>
      </c>
      <c r="B10" s="7" t="inlineStr">
        <is>
          <t>Policies</t>
        </is>
      </c>
      <c r="C10" s="7" t="inlineStr">
        <is>
          <t>Eligible</t>
        </is>
      </c>
      <c r="D10" s="7" t="inlineStr">
        <is>
          <t>Resolved</t>
        </is>
      </c>
      <c r="E10" s="7" t="inlineStr">
        <is>
          <t>Retained</t>
        </is>
      </c>
      <c r="F10" s="7" t="inlineStr">
        <is>
          <t>Retention Rate</t>
        </is>
      </c>
      <c r="G10" s="7" t="inlineStr">
        <is>
          <t>Outcome Checks</t>
        </is>
      </c>
      <c r="M10" t="inlineStr">
        <is>
          <t>Cohort</t>
        </is>
      </c>
      <c r="N10" t="inlineStr">
        <is>
          <t>Retention Rate</t>
        </is>
      </c>
    </row>
    <row r="11">
      <c r="A11" s="8">
        <f>IFERROR(IF(ROWS($A$11:A11)&lt;=Assumptions!$B$7,YEAR(Assumptions!$B$4)-Assumptions!$B$7+ROWS($A$11:A11),""),"")</f>
        <v/>
      </c>
      <c r="B11" s="8">
        <f>IF(A11="","",COUNTIF('Policy Records'!$C$5:$C$104,A11))</f>
        <v/>
      </c>
      <c r="C11" s="8">
        <f>IF(A11="","",COUNTIFS('Policy Records'!$C$5:$C$104,A11,'Policy Records'!$K$5:$K$104,"Yes"))</f>
        <v/>
      </c>
      <c r="D11" s="8">
        <f>IF(A11="","",COUNTIFS('Policy Records'!$C$5:$C$104,A11,'Policy Records'!$K$5:$K$104,"Yes",'Policy Records'!$L$5:$L$104,"Yes")+COUNTIFS('Policy Records'!$C$5:$C$104,A11,'Policy Records'!$K$5:$K$104,"Yes",'Policy Records'!$L$5:$L$104,"No"))</f>
        <v/>
      </c>
      <c r="E11" s="8">
        <f>IF(A11="","",COUNTIFS('Policy Records'!$C$5:$C$104,A11,'Policy Records'!$K$5:$K$104,"Yes",'Policy Records'!$L$5:$L$104,"Yes"))</f>
        <v/>
      </c>
      <c r="F11" s="30">
        <f>IF(A11="","",IFERROR(E11/D11,""))</f>
        <v/>
      </c>
      <c r="G11" s="8">
        <f>IF(A11="","",C11-D11)</f>
        <v/>
      </c>
      <c r="M11">
        <f>A11</f>
        <v/>
      </c>
      <c r="N11">
        <f>IF(OR(M11="",D11=0),"",IFERROR(E11/D11,""))</f>
        <v/>
      </c>
    </row>
    <row r="12">
      <c r="A12" s="10">
        <f>IFERROR(IF(ROWS($A$11:A12)&lt;=Assumptions!$B$7,YEAR(Assumptions!$B$4)-Assumptions!$B$7+ROWS($A$11:A12),""),"")</f>
        <v/>
      </c>
      <c r="B12" s="10">
        <f>IF(A12="","",COUNTIF('Policy Records'!$C$5:$C$104,A12))</f>
        <v/>
      </c>
      <c r="C12" s="10">
        <f>IF(A12="","",COUNTIFS('Policy Records'!$C$5:$C$104,A12,'Policy Records'!$K$5:$K$104,"Yes"))</f>
        <v/>
      </c>
      <c r="D12" s="10">
        <f>IF(A12="","",COUNTIFS('Policy Records'!$C$5:$C$104,A12,'Policy Records'!$K$5:$K$104,"Yes",'Policy Records'!$L$5:$L$104,"Yes")+COUNTIFS('Policy Records'!$C$5:$C$104,A12,'Policy Records'!$K$5:$K$104,"Yes",'Policy Records'!$L$5:$L$104,"No"))</f>
        <v/>
      </c>
      <c r="E12" s="10">
        <f>IF(A12="","",COUNTIFS('Policy Records'!$C$5:$C$104,A12,'Policy Records'!$K$5:$K$104,"Yes",'Policy Records'!$L$5:$L$104,"Yes"))</f>
        <v/>
      </c>
      <c r="F12" s="31">
        <f>IF(A12="","",IFERROR(E12/D12,""))</f>
        <v/>
      </c>
      <c r="G12" s="10">
        <f>IF(A12="","",C12-D12)</f>
        <v/>
      </c>
      <c r="M12">
        <f>A12</f>
        <v/>
      </c>
      <c r="N12">
        <f>IF(OR(M12="",D12=0),"",IFERROR(E12/D12,""))</f>
        <v/>
      </c>
    </row>
    <row r="13">
      <c r="A13" s="8">
        <f>IFERROR(IF(ROWS($A$11:A13)&lt;=Assumptions!$B$7,YEAR(Assumptions!$B$4)-Assumptions!$B$7+ROWS($A$11:A13),""),"")</f>
        <v/>
      </c>
      <c r="B13" s="8">
        <f>IF(A13="","",COUNTIF('Policy Records'!$C$5:$C$104,A13))</f>
        <v/>
      </c>
      <c r="C13" s="8">
        <f>IF(A13="","",COUNTIFS('Policy Records'!$C$5:$C$104,A13,'Policy Records'!$K$5:$K$104,"Yes"))</f>
        <v/>
      </c>
      <c r="D13" s="8">
        <f>IF(A13="","",COUNTIFS('Policy Records'!$C$5:$C$104,A13,'Policy Records'!$K$5:$K$104,"Yes",'Policy Records'!$L$5:$L$104,"Yes")+COUNTIFS('Policy Records'!$C$5:$C$104,A13,'Policy Records'!$K$5:$K$104,"Yes",'Policy Records'!$L$5:$L$104,"No"))</f>
        <v/>
      </c>
      <c r="E13" s="8">
        <f>IF(A13="","",COUNTIFS('Policy Records'!$C$5:$C$104,A13,'Policy Records'!$K$5:$K$104,"Yes",'Policy Records'!$L$5:$L$104,"Yes"))</f>
        <v/>
      </c>
      <c r="F13" s="30">
        <f>IF(A13="","",IFERROR(E13/D13,""))</f>
        <v/>
      </c>
      <c r="G13" s="8">
        <f>IF(A13="","",C13-D13)</f>
        <v/>
      </c>
      <c r="M13">
        <f>A13</f>
        <v/>
      </c>
      <c r="N13">
        <f>IF(OR(M13="",D13=0),"",IFERROR(E13/D13,""))</f>
        <v/>
      </c>
    </row>
    <row r="14">
      <c r="A14" s="10">
        <f>IFERROR(IF(ROWS($A$11:A14)&lt;=Assumptions!$B$7,YEAR(Assumptions!$B$4)-Assumptions!$B$7+ROWS($A$11:A14),""),"")</f>
        <v/>
      </c>
      <c r="B14" s="10">
        <f>IF(A14="","",COUNTIF('Policy Records'!$C$5:$C$104,A14))</f>
        <v/>
      </c>
      <c r="C14" s="10">
        <f>IF(A14="","",COUNTIFS('Policy Records'!$C$5:$C$104,A14,'Policy Records'!$K$5:$K$104,"Yes"))</f>
        <v/>
      </c>
      <c r="D14" s="10">
        <f>IF(A14="","",COUNTIFS('Policy Records'!$C$5:$C$104,A14,'Policy Records'!$K$5:$K$104,"Yes",'Policy Records'!$L$5:$L$104,"Yes")+COUNTIFS('Policy Records'!$C$5:$C$104,A14,'Policy Records'!$K$5:$K$104,"Yes",'Policy Records'!$L$5:$L$104,"No"))</f>
        <v/>
      </c>
      <c r="E14" s="10">
        <f>IF(A14="","",COUNTIFS('Policy Records'!$C$5:$C$104,A14,'Policy Records'!$K$5:$K$104,"Yes",'Policy Records'!$L$5:$L$104,"Yes"))</f>
        <v/>
      </c>
      <c r="F14" s="31">
        <f>IF(A14="","",IFERROR(E14/D14,""))</f>
        <v/>
      </c>
      <c r="G14" s="10">
        <f>IF(A14="","",C14-D14)</f>
        <v/>
      </c>
      <c r="M14">
        <f>A14</f>
        <v/>
      </c>
      <c r="N14">
        <f>IF(OR(M14="",D14=0),"",IFERROR(E14/D14,""))</f>
        <v/>
      </c>
    </row>
    <row r="15">
      <c r="A15" s="8">
        <f>IFERROR(IF(ROWS($A$11:A15)&lt;=Assumptions!$B$7,YEAR(Assumptions!$B$4)-Assumptions!$B$7+ROWS($A$11:A15),""),"")</f>
        <v/>
      </c>
      <c r="B15" s="8">
        <f>IF(A15="","",COUNTIF('Policy Records'!$C$5:$C$104,A15))</f>
        <v/>
      </c>
      <c r="C15" s="8">
        <f>IF(A15="","",COUNTIFS('Policy Records'!$C$5:$C$104,A15,'Policy Records'!$K$5:$K$104,"Yes"))</f>
        <v/>
      </c>
      <c r="D15" s="8">
        <f>IF(A15="","",COUNTIFS('Policy Records'!$C$5:$C$104,A15,'Policy Records'!$K$5:$K$104,"Yes",'Policy Records'!$L$5:$L$104,"Yes")+COUNTIFS('Policy Records'!$C$5:$C$104,A15,'Policy Records'!$K$5:$K$104,"Yes",'Policy Records'!$L$5:$L$104,"No"))</f>
        <v/>
      </c>
      <c r="E15" s="8">
        <f>IF(A15="","",COUNTIFS('Policy Records'!$C$5:$C$104,A15,'Policy Records'!$K$5:$K$104,"Yes",'Policy Records'!$L$5:$L$104,"Yes"))</f>
        <v/>
      </c>
      <c r="F15" s="30">
        <f>IF(A15="","",IFERROR(E15/D15,""))</f>
        <v/>
      </c>
      <c r="G15" s="8">
        <f>IF(A15="","",C15-D15)</f>
        <v/>
      </c>
      <c r="M15">
        <f>A15</f>
        <v/>
      </c>
      <c r="N15">
        <f>IF(OR(M15="",D15=0),"",IFERROR(E15/D15,""))</f>
        <v/>
      </c>
    </row>
    <row r="16">
      <c r="A16" s="10">
        <f>IFERROR(IF(ROWS($A$11:A16)&lt;=Assumptions!$B$7,YEAR(Assumptions!$B$4)-Assumptions!$B$7+ROWS($A$11:A16),""),"")</f>
        <v/>
      </c>
      <c r="B16" s="10">
        <f>IF(A16="","",COUNTIF('Policy Records'!$C$5:$C$104,A16))</f>
        <v/>
      </c>
      <c r="C16" s="10">
        <f>IF(A16="","",COUNTIFS('Policy Records'!$C$5:$C$104,A16,'Policy Records'!$K$5:$K$104,"Yes"))</f>
        <v/>
      </c>
      <c r="D16" s="10">
        <f>IF(A16="","",COUNTIFS('Policy Records'!$C$5:$C$104,A16,'Policy Records'!$K$5:$K$104,"Yes",'Policy Records'!$L$5:$L$104,"Yes")+COUNTIFS('Policy Records'!$C$5:$C$104,A16,'Policy Records'!$K$5:$K$104,"Yes",'Policy Records'!$L$5:$L$104,"No"))</f>
        <v/>
      </c>
      <c r="E16" s="10">
        <f>IF(A16="","",COUNTIFS('Policy Records'!$C$5:$C$104,A16,'Policy Records'!$K$5:$K$104,"Yes",'Policy Records'!$L$5:$L$104,"Yes"))</f>
        <v/>
      </c>
      <c r="F16" s="31">
        <f>IF(A16="","",IFERROR(E16/D16,""))</f>
        <v/>
      </c>
      <c r="G16" s="10">
        <f>IF(A16="","",C16-D16)</f>
        <v/>
      </c>
      <c r="M16">
        <f>A16</f>
        <v/>
      </c>
      <c r="N16">
        <f>IF(OR(M16="",D16=0),"",IFERROR(E16/D16,""))</f>
        <v/>
      </c>
    </row>
    <row r="17">
      <c r="A17" s="8">
        <f>IFERROR(IF(ROWS($A$11:A17)&lt;=Assumptions!$B$7,YEAR(Assumptions!$B$4)-Assumptions!$B$7+ROWS($A$11:A17),""),"")</f>
        <v/>
      </c>
      <c r="B17" s="8">
        <f>IF(A17="","",COUNTIF('Policy Records'!$C$5:$C$104,A17))</f>
        <v/>
      </c>
      <c r="C17" s="8">
        <f>IF(A17="","",COUNTIFS('Policy Records'!$C$5:$C$104,A17,'Policy Records'!$K$5:$K$104,"Yes"))</f>
        <v/>
      </c>
      <c r="D17" s="8">
        <f>IF(A17="","",COUNTIFS('Policy Records'!$C$5:$C$104,A17,'Policy Records'!$K$5:$K$104,"Yes",'Policy Records'!$L$5:$L$104,"Yes")+COUNTIFS('Policy Records'!$C$5:$C$104,A17,'Policy Records'!$K$5:$K$104,"Yes",'Policy Records'!$L$5:$L$104,"No"))</f>
        <v/>
      </c>
      <c r="E17" s="8">
        <f>IF(A17="","",COUNTIFS('Policy Records'!$C$5:$C$104,A17,'Policy Records'!$K$5:$K$104,"Yes",'Policy Records'!$L$5:$L$104,"Yes"))</f>
        <v/>
      </c>
      <c r="F17" s="30">
        <f>IF(A17="","",IFERROR(E17/D17,""))</f>
        <v/>
      </c>
      <c r="G17" s="8">
        <f>IF(A17="","",C17-D17)</f>
        <v/>
      </c>
      <c r="M17">
        <f>A17</f>
        <v/>
      </c>
      <c r="N17">
        <f>IF(OR(M17="",D17=0),"",IFERROR(E17/D17,""))</f>
        <v/>
      </c>
    </row>
    <row r="18">
      <c r="A18" s="10">
        <f>IFERROR(IF(ROWS($A$11:A18)&lt;=Assumptions!$B$7,YEAR(Assumptions!$B$4)-Assumptions!$B$7+ROWS($A$11:A18),""),"")</f>
        <v/>
      </c>
      <c r="B18" s="10">
        <f>IF(A18="","",COUNTIF('Policy Records'!$C$5:$C$104,A18))</f>
        <v/>
      </c>
      <c r="C18" s="10">
        <f>IF(A18="","",COUNTIFS('Policy Records'!$C$5:$C$104,A18,'Policy Records'!$K$5:$K$104,"Yes"))</f>
        <v/>
      </c>
      <c r="D18" s="10">
        <f>IF(A18="","",COUNTIFS('Policy Records'!$C$5:$C$104,A18,'Policy Records'!$K$5:$K$104,"Yes",'Policy Records'!$L$5:$L$104,"Yes")+COUNTIFS('Policy Records'!$C$5:$C$104,A18,'Policy Records'!$K$5:$K$104,"Yes",'Policy Records'!$L$5:$L$104,"No"))</f>
        <v/>
      </c>
      <c r="E18" s="10">
        <f>IF(A18="","",COUNTIFS('Policy Records'!$C$5:$C$104,A18,'Policy Records'!$K$5:$K$104,"Yes",'Policy Records'!$L$5:$L$104,"Yes"))</f>
        <v/>
      </c>
      <c r="F18" s="31">
        <f>IF(A18="","",IFERROR(E18/D18,""))</f>
        <v/>
      </c>
      <c r="G18" s="10">
        <f>IF(A18="","",C18-D18)</f>
        <v/>
      </c>
      <c r="M18">
        <f>A18</f>
        <v/>
      </c>
      <c r="N18">
        <f>IF(OR(M18="",D18=0),"",IFERROR(E18/D18,""))</f>
        <v/>
      </c>
    </row>
    <row r="19">
      <c r="A19" s="8">
        <f>IFERROR(IF(ROWS($A$11:A19)&lt;=Assumptions!$B$7,YEAR(Assumptions!$B$4)-Assumptions!$B$7+ROWS($A$11:A19),""),"")</f>
        <v/>
      </c>
      <c r="B19" s="8">
        <f>IF(A19="","",COUNTIF('Policy Records'!$C$5:$C$104,A19))</f>
        <v/>
      </c>
      <c r="C19" s="8">
        <f>IF(A19="","",COUNTIFS('Policy Records'!$C$5:$C$104,A19,'Policy Records'!$K$5:$K$104,"Yes"))</f>
        <v/>
      </c>
      <c r="D19" s="8">
        <f>IF(A19="","",COUNTIFS('Policy Records'!$C$5:$C$104,A19,'Policy Records'!$K$5:$K$104,"Yes",'Policy Records'!$L$5:$L$104,"Yes")+COUNTIFS('Policy Records'!$C$5:$C$104,A19,'Policy Records'!$K$5:$K$104,"Yes",'Policy Records'!$L$5:$L$104,"No"))</f>
        <v/>
      </c>
      <c r="E19" s="8">
        <f>IF(A19="","",COUNTIFS('Policy Records'!$C$5:$C$104,A19,'Policy Records'!$K$5:$K$104,"Yes",'Policy Records'!$L$5:$L$104,"Yes"))</f>
        <v/>
      </c>
      <c r="F19" s="30">
        <f>IF(A19="","",IFERROR(E19/D19,""))</f>
        <v/>
      </c>
      <c r="G19" s="8">
        <f>IF(A19="","",C19-D19)</f>
        <v/>
      </c>
    </row>
    <row r="20">
      <c r="A20" s="10">
        <f>IFERROR(IF(ROWS($A$11:A20)&lt;=Assumptions!$B$7,YEAR(Assumptions!$B$4)-Assumptions!$B$7+ROWS($A$11:A20),""),"")</f>
        <v/>
      </c>
      <c r="B20" s="10">
        <f>IF(A20="","",COUNTIF('Policy Records'!$C$5:$C$104,A20))</f>
        <v/>
      </c>
      <c r="C20" s="10">
        <f>IF(A20="","",COUNTIFS('Policy Records'!$C$5:$C$104,A20,'Policy Records'!$K$5:$K$104,"Yes"))</f>
        <v/>
      </c>
      <c r="D20" s="10">
        <f>IF(A20="","",COUNTIFS('Policy Records'!$C$5:$C$104,A20,'Policy Records'!$K$5:$K$104,"Yes",'Policy Records'!$L$5:$L$104,"Yes")+COUNTIFS('Policy Records'!$C$5:$C$104,A20,'Policy Records'!$K$5:$K$104,"Yes",'Policy Records'!$L$5:$L$104,"No"))</f>
        <v/>
      </c>
      <c r="E20" s="10">
        <f>IF(A20="","",COUNTIFS('Policy Records'!$C$5:$C$104,A20,'Policy Records'!$K$5:$K$104,"Yes",'Policy Records'!$L$5:$L$104,"Yes"))</f>
        <v/>
      </c>
      <c r="F20" s="31">
        <f>IF(A20="","",IFERROR(E20/D20,""))</f>
        <v/>
      </c>
      <c r="G20" s="10">
        <f>IF(A20="","",C20-D20)</f>
        <v/>
      </c>
    </row>
    <row r="21">
      <c r="A21" s="8">
        <f>IFERROR(IF(ROWS($A$11:A21)&lt;=Assumptions!$B$7,YEAR(Assumptions!$B$4)-Assumptions!$B$7+ROWS($A$11:A21),""),"")</f>
        <v/>
      </c>
      <c r="B21" s="8">
        <f>IF(A21="","",COUNTIF('Policy Records'!$C$5:$C$104,A21))</f>
        <v/>
      </c>
      <c r="C21" s="8">
        <f>IF(A21="","",COUNTIFS('Policy Records'!$C$5:$C$104,A21,'Policy Records'!$K$5:$K$104,"Yes"))</f>
        <v/>
      </c>
      <c r="D21" s="8">
        <f>IF(A21="","",COUNTIFS('Policy Records'!$C$5:$C$104,A21,'Policy Records'!$K$5:$K$104,"Yes",'Policy Records'!$L$5:$L$104,"Yes")+COUNTIFS('Policy Records'!$C$5:$C$104,A21,'Policy Records'!$K$5:$K$104,"Yes",'Policy Records'!$L$5:$L$104,"No"))</f>
        <v/>
      </c>
      <c r="E21" s="8">
        <f>IF(A21="","",COUNTIFS('Policy Records'!$C$5:$C$104,A21,'Policy Records'!$K$5:$K$104,"Yes",'Policy Records'!$L$5:$L$104,"Yes"))</f>
        <v/>
      </c>
      <c r="F21" s="30">
        <f>IF(A21="","",IFERROR(E21/D21,""))</f>
        <v/>
      </c>
      <c r="G21" s="8">
        <f>IF(A21="","",C21-D21)</f>
        <v/>
      </c>
    </row>
    <row r="22">
      <c r="A22" s="10">
        <f>IFERROR(IF(ROWS($A$11:A22)&lt;=Assumptions!$B$7,YEAR(Assumptions!$B$4)-Assumptions!$B$7+ROWS($A$11:A22),""),"")</f>
        <v/>
      </c>
      <c r="B22" s="10">
        <f>IF(A22="","",COUNTIF('Policy Records'!$C$5:$C$104,A22))</f>
        <v/>
      </c>
      <c r="C22" s="10">
        <f>IF(A22="","",COUNTIFS('Policy Records'!$C$5:$C$104,A22,'Policy Records'!$K$5:$K$104,"Yes"))</f>
        <v/>
      </c>
      <c r="D22" s="10">
        <f>IF(A22="","",COUNTIFS('Policy Records'!$C$5:$C$104,A22,'Policy Records'!$K$5:$K$104,"Yes",'Policy Records'!$L$5:$L$104,"Yes")+COUNTIFS('Policy Records'!$C$5:$C$104,A22,'Policy Records'!$K$5:$K$104,"Yes",'Policy Records'!$L$5:$L$104,"No"))</f>
        <v/>
      </c>
      <c r="E22" s="10">
        <f>IF(A22="","",COUNTIFS('Policy Records'!$C$5:$C$104,A22,'Policy Records'!$K$5:$K$104,"Yes",'Policy Records'!$L$5:$L$104,"Yes"))</f>
        <v/>
      </c>
      <c r="F22" s="31">
        <f>IF(A22="","",IFERROR(E22/D22,""))</f>
        <v/>
      </c>
      <c r="G22" s="10">
        <f>IF(A22="","",C22-D22)</f>
        <v/>
      </c>
    </row>
    <row r="23"/>
    <row r="24"/>
    <row r="25">
      <c r="A25" s="2" t="inlineStr">
        <is>
          <t>Eligibility begins after the first renewal due date plus the editable grace period.</t>
        </is>
      </c>
    </row>
    <row r="26">
      <c r="A26" s="2" t="inlineStr">
        <is>
          <t>Outcome checks are prompts for human review and do not represent carrier or system status.</t>
        </is>
      </c>
    </row>
  </sheetData>
  <autoFilter ref="A10:G22"/>
  <mergeCells count="1">
    <mergeCell ref="A1:N1"/>
  </mergeCells>
  <conditionalFormatting sqref="F11:F22">
    <cfRule type="expression" priority="1" dxfId="0">
      <formula>AND($D11&gt;0,$F11&gt;=Assumptions!$B$8)</formula>
    </cfRule>
    <cfRule type="expression" priority="2" dxfId="1">
      <formula>AND($D11&gt;0,$F11&lt;Assumptions!$B$8)</formula>
    </cfRule>
  </conditionalFormatting>
  <conditionalFormatting sqref="G11:G22">
    <cfRule type="expression" priority="3" dxfId="1">
      <formula>$G11&gt;0</formula>
    </cfRule>
  </conditionalFormatting>
  <conditionalFormatting sqref="J3">
    <cfRule type="expression" priority="4" dxfId="0">
      <formula>AND($F$3&gt;0,$J$3&gt;=Assumptions!$B$8)</formula>
    </cfRule>
    <cfRule type="expression" priority="5" dxfId="1">
      <formula>AND($F$3&gt;0,$J$3&lt;Assumptions!$B$8)</formula>
    </cfRule>
  </conditionalFormatting>
  <conditionalFormatting sqref="B6">
    <cfRule type="expression" priority="6" dxfId="1">
      <formula>$B$6&gt;0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23" customWidth="1" min="4" max="4"/>
    <col width="27" customWidth="1" min="5" max="5"/>
    <col width="19" customWidth="1" min="6" max="6"/>
    <col width="17" customWidth="1" min="7" max="7"/>
    <col width="25" customWidth="1" min="8" max="8"/>
    <col width="16" customWidth="1" min="9" max="9"/>
    <col width="20" customWidth="1" min="10" max="10"/>
    <col width="18" customWidth="1" min="11" max="11"/>
    <col width="12" customWidth="1" min="12" max="12"/>
    <col width="16" customWidth="1" min="13" max="13"/>
    <col width="25" customWidth="1" min="14" max="14"/>
    <col width="38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Policy Retention Records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>
      <c r="A2" s="2" t="inlineStr">
        <is>
          <t>Enter one administrative record per original policy. Highlighted cells are editable; all examples are fictional.</t>
        </is>
      </c>
    </row>
    <row r="3"/>
    <row r="4" ht="42" customHeight="1">
      <c r="A4" s="7" t="inlineStr">
        <is>
          <t>Policy Reference</t>
        </is>
      </c>
      <c r="B4" s="7" t="inlineStr">
        <is>
          <t>Original Start Date</t>
        </is>
      </c>
      <c r="C4" s="7" t="inlineStr">
        <is>
          <t>Cohort Year</t>
        </is>
      </c>
      <c r="D4" s="7" t="inlineStr">
        <is>
          <t>Line of Business</t>
        </is>
      </c>
      <c r="E4" s="7" t="inlineStr">
        <is>
          <t>Service Owner</t>
        </is>
      </c>
      <c r="F4" s="7" t="inlineStr">
        <is>
          <t>Original Annual Premium</t>
        </is>
      </c>
      <c r="G4" s="7" t="inlineStr">
        <is>
          <t>First Renewal Due</t>
        </is>
      </c>
      <c r="H4" s="7" t="inlineStr">
        <is>
          <t>Renewal Outcome</t>
        </is>
      </c>
      <c r="I4" s="7" t="inlineStr">
        <is>
          <t>Outcome Date</t>
        </is>
      </c>
      <c r="J4" s="7" t="inlineStr">
        <is>
          <t>Renewal Annual Premium</t>
        </is>
      </c>
      <c r="K4" s="7" t="inlineStr">
        <is>
          <t>Eligible as of Date</t>
        </is>
      </c>
      <c r="L4" s="7" t="inlineStr">
        <is>
          <t>Retained</t>
        </is>
      </c>
      <c r="M4" s="7" t="inlineStr">
        <is>
          <t>Premium Change</t>
        </is>
      </c>
      <c r="N4" s="7" t="inlineStr">
        <is>
          <t>Review Alert</t>
        </is>
      </c>
      <c r="O4" s="7" t="inlineStr">
        <is>
          <t>Administrative Notes</t>
        </is>
      </c>
      <c r="Q4" t="inlineStr">
        <is>
          <t>Line Choices</t>
        </is>
      </c>
      <c r="R4" t="inlineStr">
        <is>
          <t>Owner Choices</t>
        </is>
      </c>
      <c r="S4" t="inlineStr">
        <is>
          <t>Outcome Choices</t>
        </is>
      </c>
      <c r="T4" t="inlineStr">
        <is>
          <t>Input Limits</t>
        </is>
      </c>
    </row>
    <row r="5">
      <c r="A5" s="12" t="inlineStr">
        <is>
          <t>FIC-POL-2019-001</t>
        </is>
      </c>
      <c r="B5" s="32" t="n">
        <v>43539</v>
      </c>
      <c r="C5" s="8">
        <f>IF(B5="","",YEAR(B5))</f>
        <v/>
      </c>
      <c r="D5" s="12" t="inlineStr">
        <is>
          <t>Personal Auto</t>
        </is>
      </c>
      <c r="E5" s="12" t="inlineStr">
        <is>
          <t>Avery Quill — Fictional</t>
        </is>
      </c>
      <c r="F5" s="33" t="n">
        <v>1250</v>
      </c>
      <c r="G5" s="34">
        <f>IF(OR(B5="",Assumptions!$B$5=""),"",IFERROR(EDATE(B5,Assumptions!$B$5),""))</f>
        <v/>
      </c>
      <c r="H5" s="12" t="inlineStr">
        <is>
          <t>Renewed</t>
        </is>
      </c>
      <c r="I5" s="32" t="n">
        <v>43900</v>
      </c>
      <c r="J5" s="33" t="n">
        <v>1290</v>
      </c>
      <c r="K5" s="8">
        <f>IF(A5="","",IF(OR(G5="",Assumptions!$B$4="",Assumptions!$B$6=""),"",IF(G5+Assumptions!$B$6&lt;=Assumptions!$B$4,"Yes","No")))</f>
        <v/>
      </c>
      <c r="L5" s="8">
        <f>IF(A5="","",IF(K5&lt;&gt;"Yes","",IF(H5="Renewed","Yes",IF(OR(H5="Not Renewed",H5="Canceled Before Renewal"),"No",""))))</f>
        <v/>
      </c>
      <c r="M5" s="35">
        <f>IF(A5="","",IF(OR(L5&lt;&gt;"Yes",F5="",J5=""),"",IFERROR((J5-F5)/F5,"")))</f>
        <v/>
      </c>
      <c r="N5" s="17">
        <f>IF(A5="","",IF(OR(B5="",D5="",E5="",F5=""),"Check required inputs",IF(AND(I5&lt;&gt;"",I5&lt;B5),"Check date order",IF(AND(K5="Yes",OR(H5="",H5="Pending")),"Check overdue outcome",IF(AND(H5="Renewed",I5=""),"Check renewed date",IF(AND(H5="Renewed",J5=""),"Check renewed premium",IF(AND(OR(H5="Not Renewed",H5="Canceled Before Renewal"),I5=""),"Check outcome date","")))))))</f>
        <v/>
      </c>
      <c r="O5" s="18" t="inlineStr">
        <is>
          <t>Fictional first-renewal record.</t>
        </is>
      </c>
      <c r="Q5">
        <f>IF(Assumptions!D4="","",Assumptions!D4)</f>
        <v/>
      </c>
      <c r="R5">
        <f>IF(Assumptions!E4="","",Assumptions!E4)</f>
        <v/>
      </c>
      <c r="S5">
        <f>IF(Assumptions!F4="","",Assumptions!F4)</f>
        <v/>
      </c>
      <c r="T5">
        <f>Assumptions!B9</f>
        <v/>
      </c>
    </row>
    <row r="6">
      <c r="A6" s="12" t="inlineStr">
        <is>
          <t>FIC-POL-2020-002</t>
        </is>
      </c>
      <c r="B6" s="32" t="n">
        <v>43983</v>
      </c>
      <c r="C6" s="10">
        <f>IF(B6="","",YEAR(B6))</f>
        <v/>
      </c>
      <c r="D6" s="12" t="inlineStr">
        <is>
          <t>Homeowners</t>
        </is>
      </c>
      <c r="E6" s="12" t="inlineStr">
        <is>
          <t>Jordan Vale — Fictional</t>
        </is>
      </c>
      <c r="F6" s="33" t="n">
        <v>1840</v>
      </c>
      <c r="G6" s="36">
        <f>IF(OR(B6="",Assumptions!$B$5=""),"",IFERROR(EDATE(B6,Assumptions!$B$5),""))</f>
        <v/>
      </c>
      <c r="H6" s="12" t="inlineStr">
        <is>
          <t>Not Renewed</t>
        </is>
      </c>
      <c r="I6" s="32" t="n">
        <v>44336</v>
      </c>
      <c r="J6" s="33" t="n"/>
      <c r="K6" s="10">
        <f>IF(A6="","",IF(OR(G6="",Assumptions!$B$4="",Assumptions!$B$6=""),"",IF(G6+Assumptions!$B$6&lt;=Assumptions!$B$4,"Yes","No")))</f>
        <v/>
      </c>
      <c r="L6" s="10">
        <f>IF(A6="","",IF(K6&lt;&gt;"Yes","",IF(H6="Renewed","Yes",IF(OR(H6="Not Renewed",H6="Canceled Before Renewal"),"No",""))))</f>
        <v/>
      </c>
      <c r="M6" s="37">
        <f>IF(A6="","",IF(OR(L6&lt;&gt;"Yes",F6="",J6=""),"",IFERROR((J6-F6)/F6,"")))</f>
        <v/>
      </c>
      <c r="N6" s="21">
        <f>IF(A6="","",IF(OR(B6="",D6="",E6="",F6=""),"Check required inputs",IF(AND(I6&lt;&gt;"",I6&lt;B6),"Check date order",IF(AND(K6="Yes",OR(H6="",H6="Pending")),"Check overdue outcome",IF(AND(H6="Renewed",I6=""),"Check renewed date",IF(AND(H6="Renewed",J6=""),"Check renewed premium",IF(AND(OR(H6="Not Renewed",H6="Canceled Before Renewal"),I6=""),"Check outcome date","")))))))</f>
        <v/>
      </c>
      <c r="O6" s="18" t="inlineStr">
        <is>
          <t>Fictional nonrenewal outcome.</t>
        </is>
      </c>
      <c r="Q6">
        <f>IF(Assumptions!D5="","",Assumptions!D5)</f>
        <v/>
      </c>
      <c r="R6">
        <f>IF(Assumptions!E5="","",Assumptions!E5)</f>
        <v/>
      </c>
      <c r="S6">
        <f>IF(Assumptions!F5="","",Assumptions!F5)</f>
        <v/>
      </c>
      <c r="T6">
        <f>Assumptions!B4</f>
        <v/>
      </c>
    </row>
    <row r="7">
      <c r="A7" s="12" t="inlineStr">
        <is>
          <t>FIC-POL-2021-003</t>
        </is>
      </c>
      <c r="B7" s="32" t="n">
        <v>44216</v>
      </c>
      <c r="C7" s="8">
        <f>IF(B7="","",YEAR(B7))</f>
        <v/>
      </c>
      <c r="D7" s="12" t="inlineStr">
        <is>
          <t>Commercial Package</t>
        </is>
      </c>
      <c r="E7" s="12" t="inlineStr">
        <is>
          <t>Morgan Finch — Fictional</t>
        </is>
      </c>
      <c r="F7" s="33" t="n">
        <v>6425</v>
      </c>
      <c r="G7" s="34">
        <f>IF(OR(B7="",Assumptions!$B$5=""),"",IFERROR(EDATE(B7,Assumptions!$B$5),""))</f>
        <v/>
      </c>
      <c r="H7" s="12" t="inlineStr">
        <is>
          <t>Renewed</t>
        </is>
      </c>
      <c r="I7" s="32" t="n">
        <v>44579</v>
      </c>
      <c r="J7" s="33" t="n">
        <v>6710</v>
      </c>
      <c r="K7" s="8">
        <f>IF(A7="","",IF(OR(G7="",Assumptions!$B$4="",Assumptions!$B$6=""),"",IF(G7+Assumptions!$B$6&lt;=Assumptions!$B$4,"Yes","No")))</f>
        <v/>
      </c>
      <c r="L7" s="8">
        <f>IF(A7="","",IF(K7&lt;&gt;"Yes","",IF(H7="Renewed","Yes",IF(OR(H7="Not Renewed",H7="Canceled Before Renewal"),"No",""))))</f>
        <v/>
      </c>
      <c r="M7" s="35">
        <f>IF(A7="","",IF(OR(L7&lt;&gt;"Yes",F7="",J7=""),"",IFERROR((J7-F7)/F7,"")))</f>
        <v/>
      </c>
      <c r="N7" s="17">
        <f>IF(A7="","",IF(OR(B7="",D7="",E7="",F7=""),"Check required inputs",IF(AND(I7&lt;&gt;"",I7&lt;B7),"Check date order",IF(AND(K7="Yes",OR(H7="",H7="Pending")),"Check overdue outcome",IF(AND(H7="Renewed",I7=""),"Check renewed date",IF(AND(H7="Renewed",J7=""),"Check renewed premium",IF(AND(OR(H7="Not Renewed",H7="Canceled Before Renewal"),I7=""),"Check outcome date","")))))))</f>
        <v/>
      </c>
      <c r="O7" s="18" t="inlineStr">
        <is>
          <t>Fictional commercial renewal.</t>
        </is>
      </c>
      <c r="Q7">
        <f>IF(Assumptions!D6="","",Assumptions!D6)</f>
        <v/>
      </c>
      <c r="R7">
        <f>IF(Assumptions!E6="","",Assumptions!E6)</f>
        <v/>
      </c>
      <c r="S7">
        <f>IF(Assumptions!F6="","",Assumptions!F6)</f>
        <v/>
      </c>
      <c r="T7">
        <f>Assumptions!B10</f>
        <v/>
      </c>
    </row>
    <row r="8">
      <c r="A8" s="12" t="inlineStr">
        <is>
          <t>FIC-POL-2022-004</t>
        </is>
      </c>
      <c r="B8" s="32" t="n">
        <v>44814</v>
      </c>
      <c r="C8" s="10">
        <f>IF(B8="","",YEAR(B8))</f>
        <v/>
      </c>
      <c r="D8" s="12" t="inlineStr">
        <is>
          <t>General Liability</t>
        </is>
      </c>
      <c r="E8" s="12" t="inlineStr">
        <is>
          <t>Riley North — Fictional</t>
        </is>
      </c>
      <c r="F8" s="33" t="n">
        <v>3180</v>
      </c>
      <c r="G8" s="36">
        <f>IF(OR(B8="",Assumptions!$B$5=""),"",IFERROR(EDATE(B8,Assumptions!$B$5),""))</f>
        <v/>
      </c>
      <c r="H8" s="12" t="inlineStr">
        <is>
          <t>Renewed</t>
        </is>
      </c>
      <c r="I8" s="32" t="n">
        <v>45177</v>
      </c>
      <c r="J8" s="33" t="n">
        <v>3255</v>
      </c>
      <c r="K8" s="10">
        <f>IF(A8="","",IF(OR(G8="",Assumptions!$B$4="",Assumptions!$B$6=""),"",IF(G8+Assumptions!$B$6&lt;=Assumptions!$B$4,"Yes","No")))</f>
        <v/>
      </c>
      <c r="L8" s="10">
        <f>IF(A8="","",IF(K8&lt;&gt;"Yes","",IF(H8="Renewed","Yes",IF(OR(H8="Not Renewed",H8="Canceled Before Renewal"),"No",""))))</f>
        <v/>
      </c>
      <c r="M8" s="37">
        <f>IF(A8="","",IF(OR(L8&lt;&gt;"Yes",F8="",J8=""),"",IFERROR((J8-F8)/F8,"")))</f>
        <v/>
      </c>
      <c r="N8" s="21">
        <f>IF(A8="","",IF(OR(B8="",D8="",E8="",F8=""),"Check required inputs",IF(AND(I8&lt;&gt;"",I8&lt;B8),"Check date order",IF(AND(K8="Yes",OR(H8="",H8="Pending")),"Check overdue outcome",IF(AND(H8="Renewed",I8=""),"Check renewed date",IF(AND(H8="Renewed",J8=""),"Check renewed premium",IF(AND(OR(H8="Not Renewed",H8="Canceled Before Renewal"),I8=""),"Check outcome date","")))))))</f>
        <v/>
      </c>
      <c r="O8" s="18" t="inlineStr">
        <is>
          <t>Fictional liability renewal.</t>
        </is>
      </c>
      <c r="Q8">
        <f>IF(Assumptions!D7="","",Assumptions!D7)</f>
        <v/>
      </c>
      <c r="R8">
        <f>IF(Assumptions!E7="","",Assumptions!E7)</f>
        <v/>
      </c>
      <c r="S8">
        <f>IF(Assumptions!F7="","",Assumptions!F7)</f>
        <v/>
      </c>
    </row>
    <row r="9">
      <c r="A9" s="12" t="inlineStr">
        <is>
          <t>FIC-POL-2023-005</t>
        </is>
      </c>
      <c r="B9" s="32" t="n">
        <v>45021</v>
      </c>
      <c r="C9" s="8">
        <f>IF(B9="","",YEAR(B9))</f>
        <v/>
      </c>
      <c r="D9" s="12" t="inlineStr">
        <is>
          <t>Workers Compensation</t>
        </is>
      </c>
      <c r="E9" s="12" t="inlineStr">
        <is>
          <t>Avery Quill — Fictional</t>
        </is>
      </c>
      <c r="F9" s="33" t="n">
        <v>8920</v>
      </c>
      <c r="G9" s="34">
        <f>IF(OR(B9="",Assumptions!$B$5=""),"",IFERROR(EDATE(B9,Assumptions!$B$5),""))</f>
        <v/>
      </c>
      <c r="H9" s="12" t="inlineStr">
        <is>
          <t>Canceled Before Renewal</t>
        </is>
      </c>
      <c r="I9" s="32" t="n">
        <v>45323</v>
      </c>
      <c r="J9" s="33" t="n"/>
      <c r="K9" s="8">
        <f>IF(A9="","",IF(OR(G9="",Assumptions!$B$4="",Assumptions!$B$6=""),"",IF(G9+Assumptions!$B$6&lt;=Assumptions!$B$4,"Yes","No")))</f>
        <v/>
      </c>
      <c r="L9" s="8">
        <f>IF(A9="","",IF(K9&lt;&gt;"Yes","",IF(H9="Renewed","Yes",IF(OR(H9="Not Renewed",H9="Canceled Before Renewal"),"No",""))))</f>
        <v/>
      </c>
      <c r="M9" s="35">
        <f>IF(A9="","",IF(OR(L9&lt;&gt;"Yes",F9="",J9=""),"",IFERROR((J9-F9)/F9,"")))</f>
        <v/>
      </c>
      <c r="N9" s="17">
        <f>IF(A9="","",IF(OR(B9="",D9="",E9="",F9=""),"Check required inputs",IF(AND(I9&lt;&gt;"",I9&lt;B9),"Check date order",IF(AND(K9="Yes",OR(H9="",H9="Pending")),"Check overdue outcome",IF(AND(H9="Renewed",I9=""),"Check renewed date",IF(AND(H9="Renewed",J9=""),"Check renewed premium",IF(AND(OR(H9="Not Renewed",H9="Canceled Before Renewal"),I9=""),"Check outcome date","")))))))</f>
        <v/>
      </c>
      <c r="O9" s="18" t="inlineStr">
        <is>
          <t>Fictional cancellation before first renewal.</t>
        </is>
      </c>
      <c r="Q9">
        <f>IF(Assumptions!D8="","",Assumptions!D8)</f>
        <v/>
      </c>
      <c r="R9">
        <f>IF(Assumptions!E8="","",Assumptions!E8)</f>
        <v/>
      </c>
      <c r="S9">
        <f>IF(Assumptions!F8="","",Assumptions!F8)</f>
        <v/>
      </c>
    </row>
    <row r="10">
      <c r="A10" s="12" t="inlineStr">
        <is>
          <t>FIC-POL-2024-006</t>
        </is>
      </c>
      <c r="B10" s="32" t="n">
        <v>45336</v>
      </c>
      <c r="C10" s="10">
        <f>IF(B10="","",YEAR(B10))</f>
        <v/>
      </c>
      <c r="D10" s="12" t="inlineStr">
        <is>
          <t>Umbrella</t>
        </is>
      </c>
      <c r="E10" s="12" t="inlineStr">
        <is>
          <t>Jordan Vale — Fictional</t>
        </is>
      </c>
      <c r="F10" s="33" t="n">
        <v>680</v>
      </c>
      <c r="G10" s="36">
        <f>IF(OR(B10="",Assumptions!$B$5=""),"",IFERROR(EDATE(B10,Assumptions!$B$5),""))</f>
        <v/>
      </c>
      <c r="H10" s="12" t="inlineStr">
        <is>
          <t>Renewed</t>
        </is>
      </c>
      <c r="I10" s="32" t="n">
        <v>45698</v>
      </c>
      <c r="J10" s="33" t="n">
        <v>710</v>
      </c>
      <c r="K10" s="10">
        <f>IF(A10="","",IF(OR(G10="",Assumptions!$B$4="",Assumptions!$B$6=""),"",IF(G10+Assumptions!$B$6&lt;=Assumptions!$B$4,"Yes","No")))</f>
        <v/>
      </c>
      <c r="L10" s="10">
        <f>IF(A10="","",IF(K10&lt;&gt;"Yes","",IF(H10="Renewed","Yes",IF(OR(H10="Not Renewed",H10="Canceled Before Renewal"),"No",""))))</f>
        <v/>
      </c>
      <c r="M10" s="37">
        <f>IF(A10="","",IF(OR(L10&lt;&gt;"Yes",F10="",J10=""),"",IFERROR((J10-F10)/F10,"")))</f>
        <v/>
      </c>
      <c r="N10" s="21">
        <f>IF(A10="","",IF(OR(B10="",D10="",E10="",F10=""),"Check required inputs",IF(AND(I10&lt;&gt;"",I10&lt;B10),"Check date order",IF(AND(K10="Yes",OR(H10="",H10="Pending")),"Check overdue outcome",IF(AND(H10="Renewed",I10=""),"Check renewed date",IF(AND(H10="Renewed",J10=""),"Check renewed premium",IF(AND(OR(H10="Not Renewed",H10="Canceled Before Renewal"),I10=""),"Check outcome date","")))))))</f>
        <v/>
      </c>
      <c r="O10" s="18" t="inlineStr">
        <is>
          <t>Fictional umbrella renewal.</t>
        </is>
      </c>
      <c r="Q10">
        <f>IF(Assumptions!D9="","",Assumptions!D9)</f>
        <v/>
      </c>
      <c r="R10">
        <f>IF(Assumptions!E9="","",Assumptions!E9)</f>
        <v/>
      </c>
      <c r="S10">
        <f>IF(Assumptions!F9="","",Assumptions!F9)</f>
        <v/>
      </c>
    </row>
    <row r="11">
      <c r="A11" s="12" t="inlineStr">
        <is>
          <t>FIC-POL-2024-007</t>
        </is>
      </c>
      <c r="B11" s="32" t="n">
        <v>45413</v>
      </c>
      <c r="C11" s="8">
        <f>IF(B11="","",YEAR(B11))</f>
        <v/>
      </c>
      <c r="D11" s="12" t="inlineStr">
        <is>
          <t>Personal Auto</t>
        </is>
      </c>
      <c r="E11" s="12" t="inlineStr">
        <is>
          <t>Morgan Finch — Fictional</t>
        </is>
      </c>
      <c r="F11" s="33" t="n">
        <v>1560</v>
      </c>
      <c r="G11" s="34">
        <f>IF(OR(B11="",Assumptions!$B$5=""),"",IFERROR(EDATE(B11,Assumptions!$B$5),""))</f>
        <v/>
      </c>
      <c r="H11" s="12" t="inlineStr">
        <is>
          <t>Pending</t>
        </is>
      </c>
      <c r="I11" s="32" t="n"/>
      <c r="J11" s="33" t="n"/>
      <c r="K11" s="8">
        <f>IF(A11="","",IF(OR(G11="",Assumptions!$B$4="",Assumptions!$B$6=""),"",IF(G11+Assumptions!$B$6&lt;=Assumptions!$B$4,"Yes","No")))</f>
        <v/>
      </c>
      <c r="L11" s="8">
        <f>IF(A11="","",IF(K11&lt;&gt;"Yes","",IF(H11="Renewed","Yes",IF(OR(H11="Not Renewed",H11="Canceled Before Renewal"),"No",""))))</f>
        <v/>
      </c>
      <c r="M11" s="35">
        <f>IF(A11="","",IF(OR(L11&lt;&gt;"Yes",F11="",J11=""),"",IFERROR((J11-F11)/F11,"")))</f>
        <v/>
      </c>
      <c r="N11" s="17">
        <f>IF(A11="","",IF(OR(B11="",D11="",E11="",F11=""),"Check required inputs",IF(AND(I11&lt;&gt;"",I11&lt;B11),"Check date order",IF(AND(K11="Yes",OR(H11="",H11="Pending")),"Check overdue outcome",IF(AND(H11="Renewed",I11=""),"Check renewed date",IF(AND(H11="Renewed",J11=""),"Check renewed premium",IF(AND(OR(H11="Not Renewed",H11="Canceled Before Renewal"),I11=""),"Check outcome date","")))))))</f>
        <v/>
      </c>
      <c r="O11" s="18" t="inlineStr">
        <is>
          <t>Fictional overdue outcome for human review.</t>
        </is>
      </c>
      <c r="Q11">
        <f>IF(Assumptions!D10="","",Assumptions!D10)</f>
        <v/>
      </c>
      <c r="R11">
        <f>IF(Assumptions!E10="","",Assumptions!E10)</f>
        <v/>
      </c>
      <c r="S11">
        <f>IF(Assumptions!F10="","",Assumptions!F10)</f>
        <v/>
      </c>
    </row>
    <row r="12">
      <c r="A12" s="12" t="inlineStr">
        <is>
          <t>FIC-POL-2025-008</t>
        </is>
      </c>
      <c r="B12" s="32" t="n">
        <v>45672</v>
      </c>
      <c r="C12" s="10">
        <f>IF(B12="","",YEAR(B12))</f>
        <v/>
      </c>
      <c r="D12" s="12" t="inlineStr">
        <is>
          <t>Homeowners</t>
        </is>
      </c>
      <c r="E12" s="12" t="inlineStr">
        <is>
          <t>Riley North — Fictional</t>
        </is>
      </c>
      <c r="F12" s="33" t="n">
        <v>2110</v>
      </c>
      <c r="G12" s="36">
        <f>IF(OR(B12="",Assumptions!$B$5=""),"",IFERROR(EDATE(B12,Assumptions!$B$5),""))</f>
        <v/>
      </c>
      <c r="H12" s="12" t="inlineStr">
        <is>
          <t>Renewed</t>
        </is>
      </c>
      <c r="I12" s="32" t="n">
        <v>46034</v>
      </c>
      <c r="J12" s="33" t="n">
        <v>2195</v>
      </c>
      <c r="K12" s="10">
        <f>IF(A12="","",IF(OR(G12="",Assumptions!$B$4="",Assumptions!$B$6=""),"",IF(G12+Assumptions!$B$6&lt;=Assumptions!$B$4,"Yes","No")))</f>
        <v/>
      </c>
      <c r="L12" s="10">
        <f>IF(A12="","",IF(K12&lt;&gt;"Yes","",IF(H12="Renewed","Yes",IF(OR(H12="Not Renewed",H12="Canceled Before Renewal"),"No",""))))</f>
        <v/>
      </c>
      <c r="M12" s="37">
        <f>IF(A12="","",IF(OR(L12&lt;&gt;"Yes",F12="",J12=""),"",IFERROR((J12-F12)/F12,"")))</f>
        <v/>
      </c>
      <c r="N12" s="21">
        <f>IF(A12="","",IF(OR(B12="",D12="",E12="",F12=""),"Check required inputs",IF(AND(I12&lt;&gt;"",I12&lt;B12),"Check date order",IF(AND(K12="Yes",OR(H12="",H12="Pending")),"Check overdue outcome",IF(AND(H12="Renewed",I12=""),"Check renewed date",IF(AND(H12="Renewed",J12=""),"Check renewed premium",IF(AND(OR(H12="Not Renewed",H12="Canceled Before Renewal"),I12=""),"Check outcome date","")))))))</f>
        <v/>
      </c>
      <c r="O12" s="18" t="inlineStr">
        <is>
          <t>Fictional recent renewal.</t>
        </is>
      </c>
      <c r="Q12">
        <f>IF(Assumptions!D11="","",Assumptions!D11)</f>
        <v/>
      </c>
      <c r="R12">
        <f>IF(Assumptions!E11="","",Assumptions!E11)</f>
        <v/>
      </c>
      <c r="S12">
        <f>IF(Assumptions!F11="","",Assumptions!F11)</f>
        <v/>
      </c>
    </row>
    <row r="13">
      <c r="A13" s="12" t="inlineStr">
        <is>
          <t>FIC-POL-2025-009</t>
        </is>
      </c>
      <c r="B13" s="32" t="n">
        <v>45992</v>
      </c>
      <c r="C13" s="8">
        <f>IF(B13="","",YEAR(B13))</f>
        <v/>
      </c>
      <c r="D13" s="12" t="inlineStr">
        <is>
          <t>Commercial Package</t>
        </is>
      </c>
      <c r="E13" s="12" t="inlineStr">
        <is>
          <t>Avery Quill — Fictional</t>
        </is>
      </c>
      <c r="F13" s="33" t="n">
        <v>7540</v>
      </c>
      <c r="G13" s="34">
        <f>IF(OR(B13="",Assumptions!$B$5=""),"",IFERROR(EDATE(B13,Assumptions!$B$5),""))</f>
        <v/>
      </c>
      <c r="H13" s="12" t="inlineStr">
        <is>
          <t>Pending</t>
        </is>
      </c>
      <c r="I13" s="32" t="n"/>
      <c r="J13" s="33" t="n"/>
      <c r="K13" s="8">
        <f>IF(A13="","",IF(OR(G13="",Assumptions!$B$4="",Assumptions!$B$6=""),"",IF(G13+Assumptions!$B$6&lt;=Assumptions!$B$4,"Yes","No")))</f>
        <v/>
      </c>
      <c r="L13" s="8">
        <f>IF(A13="","",IF(K13&lt;&gt;"Yes","",IF(H13="Renewed","Yes",IF(OR(H13="Not Renewed",H13="Canceled Before Renewal"),"No",""))))</f>
        <v/>
      </c>
      <c r="M13" s="35">
        <f>IF(A13="","",IF(OR(L13&lt;&gt;"Yes",F13="",J13=""),"",IFERROR((J13-F13)/F13,"")))</f>
        <v/>
      </c>
      <c r="N13" s="17">
        <f>IF(A13="","",IF(OR(B13="",D13="",E13="",F13=""),"Check required inputs",IF(AND(I13&lt;&gt;"",I13&lt;B13),"Check date order",IF(AND(K13="Yes",OR(H13="",H13="Pending")),"Check overdue outcome",IF(AND(H13="Renewed",I13=""),"Check renewed date",IF(AND(H13="Renewed",J13=""),"Check renewed premium",IF(AND(OR(H13="Not Renewed",H13="Canceled Before Renewal"),I13=""),"Check outcome date","")))))))</f>
        <v/>
      </c>
      <c r="O13" s="18" t="inlineStr">
        <is>
          <t>Fictional future first-renewal review.</t>
        </is>
      </c>
      <c r="Q13">
        <f>IF(Assumptions!D12="","",Assumptions!D12)</f>
        <v/>
      </c>
      <c r="R13">
        <f>IF(Assumptions!E12="","",Assumptions!E12)</f>
        <v/>
      </c>
      <c r="S13">
        <f>IF(Assumptions!F12="","",Assumptions!F12)</f>
        <v/>
      </c>
    </row>
    <row r="14">
      <c r="A14" s="12" t="inlineStr">
        <is>
          <t>FIC-POL-2026-010</t>
        </is>
      </c>
      <c r="B14" s="32" t="n">
        <v>46054</v>
      </c>
      <c r="C14" s="10">
        <f>IF(B14="","",YEAR(B14))</f>
        <v/>
      </c>
      <c r="D14" s="12" t="inlineStr">
        <is>
          <t>General Liability</t>
        </is>
      </c>
      <c r="E14" s="12" t="inlineStr">
        <is>
          <t>Jordan Vale — Fictional</t>
        </is>
      </c>
      <c r="F14" s="33" t="n">
        <v>2860</v>
      </c>
      <c r="G14" s="36">
        <f>IF(OR(B14="",Assumptions!$B$5=""),"",IFERROR(EDATE(B14,Assumptions!$B$5),""))</f>
        <v/>
      </c>
      <c r="H14" s="12" t="inlineStr">
        <is>
          <t>Pending</t>
        </is>
      </c>
      <c r="I14" s="32" t="n"/>
      <c r="J14" s="33" t="n"/>
      <c r="K14" s="10">
        <f>IF(A14="","",IF(OR(G14="",Assumptions!$B$4="",Assumptions!$B$6=""),"",IF(G14+Assumptions!$B$6&lt;=Assumptions!$B$4,"Yes","No")))</f>
        <v/>
      </c>
      <c r="L14" s="10">
        <f>IF(A14="","",IF(K14&lt;&gt;"Yes","",IF(H14="Renewed","Yes",IF(OR(H14="Not Renewed",H14="Canceled Before Renewal"),"No",""))))</f>
        <v/>
      </c>
      <c r="M14" s="37">
        <f>IF(A14="","",IF(OR(L14&lt;&gt;"Yes",F14="",J14=""),"",IFERROR((J14-F14)/F14,"")))</f>
        <v/>
      </c>
      <c r="N14" s="21">
        <f>IF(A14="","",IF(OR(B14="",D14="",E14="",F14=""),"Check required inputs",IF(AND(I14&lt;&gt;"",I14&lt;B14),"Check date order",IF(AND(K14="Yes",OR(H14="",H14="Pending")),"Check overdue outcome",IF(AND(H14="Renewed",I14=""),"Check renewed date",IF(AND(H14="Renewed",J14=""),"Check renewed premium",IF(AND(OR(H14="Not Renewed",H14="Canceled Before Renewal"),I14=""),"Check outcome date","")))))))</f>
        <v/>
      </c>
      <c r="O14" s="18" t="inlineStr">
        <is>
          <t>Fictional current-year cohort record.</t>
        </is>
      </c>
      <c r="Q14">
        <f>IF(Assumptions!D13="","",Assumptions!D13)</f>
        <v/>
      </c>
      <c r="R14">
        <f>IF(Assumptions!E13="","",Assumptions!E13)</f>
        <v/>
      </c>
      <c r="S14">
        <f>IF(Assumptions!F13="","",Assumptions!F13)</f>
        <v/>
      </c>
    </row>
    <row r="15">
      <c r="A15" s="12" t="n"/>
      <c r="B15" s="32" t="n"/>
      <c r="C15" s="8">
        <f>IF(B15="","",YEAR(B15))</f>
        <v/>
      </c>
      <c r="D15" s="12" t="n"/>
      <c r="E15" s="12" t="n"/>
      <c r="F15" s="33" t="n"/>
      <c r="G15" s="34">
        <f>IF(OR(B15="",Assumptions!$B$5=""),"",IFERROR(EDATE(B15,Assumptions!$B$5),""))</f>
        <v/>
      </c>
      <c r="H15" s="12" t="n"/>
      <c r="I15" s="32" t="n"/>
      <c r="J15" s="33" t="n"/>
      <c r="K15" s="8">
        <f>IF(A15="","",IF(OR(G15="",Assumptions!$B$4="",Assumptions!$B$6=""),"",IF(G15+Assumptions!$B$6&lt;=Assumptions!$B$4,"Yes","No")))</f>
        <v/>
      </c>
      <c r="L15" s="8">
        <f>IF(A15="","",IF(K15&lt;&gt;"Yes","",IF(H15="Renewed","Yes",IF(OR(H15="Not Renewed",H15="Canceled Before Renewal"),"No",""))))</f>
        <v/>
      </c>
      <c r="M15" s="35">
        <f>IF(A15="","",IF(OR(L15&lt;&gt;"Yes",F15="",J15=""),"",IFERROR((J15-F15)/F15,"")))</f>
        <v/>
      </c>
      <c r="N15" s="17">
        <f>IF(A15="","",IF(OR(B15="",D15="",E15="",F15=""),"Check required inputs",IF(AND(I15&lt;&gt;"",I15&lt;B15),"Check date order",IF(AND(K15="Yes",OR(H15="",H15="Pending")),"Check overdue outcome",IF(AND(H15="Renewed",I15=""),"Check renewed date",IF(AND(H15="Renewed",J15=""),"Check renewed premium",IF(AND(OR(H15="Not Renewed",H15="Canceled Before Renewal"),I15=""),"Check outcome date","")))))))</f>
        <v/>
      </c>
      <c r="O15" s="18" t="n"/>
      <c r="Q15">
        <f>IF(Assumptions!D14="","",Assumptions!D14)</f>
        <v/>
      </c>
      <c r="R15">
        <f>IF(Assumptions!E14="","",Assumptions!E14)</f>
        <v/>
      </c>
      <c r="S15">
        <f>IF(Assumptions!F14="","",Assumptions!F14)</f>
        <v/>
      </c>
    </row>
    <row r="16">
      <c r="A16" s="12" t="n"/>
      <c r="B16" s="32" t="n"/>
      <c r="C16" s="10">
        <f>IF(B16="","",YEAR(B16))</f>
        <v/>
      </c>
      <c r="D16" s="12" t="n"/>
      <c r="E16" s="12" t="n"/>
      <c r="F16" s="33" t="n"/>
      <c r="G16" s="36">
        <f>IF(OR(B16="",Assumptions!$B$5=""),"",IFERROR(EDATE(B16,Assumptions!$B$5),""))</f>
        <v/>
      </c>
      <c r="H16" s="12" t="n"/>
      <c r="I16" s="32" t="n"/>
      <c r="J16" s="33" t="n"/>
      <c r="K16" s="10">
        <f>IF(A16="","",IF(OR(G16="",Assumptions!$B$4="",Assumptions!$B$6=""),"",IF(G16+Assumptions!$B$6&lt;=Assumptions!$B$4,"Yes","No")))</f>
        <v/>
      </c>
      <c r="L16" s="10">
        <f>IF(A16="","",IF(K16&lt;&gt;"Yes","",IF(H16="Renewed","Yes",IF(OR(H16="Not Renewed",H16="Canceled Before Renewal"),"No",""))))</f>
        <v/>
      </c>
      <c r="M16" s="37">
        <f>IF(A16="","",IF(OR(L16&lt;&gt;"Yes",F16="",J16=""),"",IFERROR((J16-F16)/F16,"")))</f>
        <v/>
      </c>
      <c r="N16" s="21">
        <f>IF(A16="","",IF(OR(B16="",D16="",E16="",F16=""),"Check required inputs",IF(AND(I16&lt;&gt;"",I16&lt;B16),"Check date order",IF(AND(K16="Yes",OR(H16="",H16="Pending")),"Check overdue outcome",IF(AND(H16="Renewed",I16=""),"Check renewed date",IF(AND(H16="Renewed",J16=""),"Check renewed premium",IF(AND(OR(H16="Not Renewed",H16="Canceled Before Renewal"),I16=""),"Check outcome date","")))))))</f>
        <v/>
      </c>
      <c r="O16" s="18" t="n"/>
      <c r="Q16">
        <f>IF(Assumptions!D15="","",Assumptions!D15)</f>
        <v/>
      </c>
      <c r="R16">
        <f>IF(Assumptions!E15="","",Assumptions!E15)</f>
        <v/>
      </c>
      <c r="S16">
        <f>IF(Assumptions!F15="","",Assumptions!F15)</f>
        <v/>
      </c>
    </row>
    <row r="17">
      <c r="A17" s="12" t="n"/>
      <c r="B17" s="32" t="n"/>
      <c r="C17" s="8">
        <f>IF(B17="","",YEAR(B17))</f>
        <v/>
      </c>
      <c r="D17" s="12" t="n"/>
      <c r="E17" s="12" t="n"/>
      <c r="F17" s="33" t="n"/>
      <c r="G17" s="34">
        <f>IF(OR(B17="",Assumptions!$B$5=""),"",IFERROR(EDATE(B17,Assumptions!$B$5),""))</f>
        <v/>
      </c>
      <c r="H17" s="12" t="n"/>
      <c r="I17" s="32" t="n"/>
      <c r="J17" s="33" t="n"/>
      <c r="K17" s="8">
        <f>IF(A17="","",IF(OR(G17="",Assumptions!$B$4="",Assumptions!$B$6=""),"",IF(G17+Assumptions!$B$6&lt;=Assumptions!$B$4,"Yes","No")))</f>
        <v/>
      </c>
      <c r="L17" s="8">
        <f>IF(A17="","",IF(K17&lt;&gt;"Yes","",IF(H17="Renewed","Yes",IF(OR(H17="Not Renewed",H17="Canceled Before Renewal"),"No",""))))</f>
        <v/>
      </c>
      <c r="M17" s="35">
        <f>IF(A17="","",IF(OR(L17&lt;&gt;"Yes",F17="",J17=""),"",IFERROR((J17-F17)/F17,"")))</f>
        <v/>
      </c>
      <c r="N17" s="17">
        <f>IF(A17="","",IF(OR(B17="",D17="",E17="",F17=""),"Check required inputs",IF(AND(I17&lt;&gt;"",I17&lt;B17),"Check date order",IF(AND(K17="Yes",OR(H17="",H17="Pending")),"Check overdue outcome",IF(AND(H17="Renewed",I17=""),"Check renewed date",IF(AND(H17="Renewed",J17=""),"Check renewed premium",IF(AND(OR(H17="Not Renewed",H17="Canceled Before Renewal"),I17=""),"Check outcome date","")))))))</f>
        <v/>
      </c>
      <c r="O17" s="18" t="n"/>
      <c r="Q17">
        <f>IF(Assumptions!D16="","",Assumptions!D16)</f>
        <v/>
      </c>
      <c r="R17">
        <f>IF(Assumptions!E16="","",Assumptions!E16)</f>
        <v/>
      </c>
      <c r="S17">
        <f>IF(Assumptions!F16="","",Assumptions!F16)</f>
        <v/>
      </c>
    </row>
    <row r="18">
      <c r="A18" s="12" t="n"/>
      <c r="B18" s="32" t="n"/>
      <c r="C18" s="10">
        <f>IF(B18="","",YEAR(B18))</f>
        <v/>
      </c>
      <c r="D18" s="12" t="n"/>
      <c r="E18" s="12" t="n"/>
      <c r="F18" s="33" t="n"/>
      <c r="G18" s="36">
        <f>IF(OR(B18="",Assumptions!$B$5=""),"",IFERROR(EDATE(B18,Assumptions!$B$5),""))</f>
        <v/>
      </c>
      <c r="H18" s="12" t="n"/>
      <c r="I18" s="32" t="n"/>
      <c r="J18" s="33" t="n"/>
      <c r="K18" s="10">
        <f>IF(A18="","",IF(OR(G18="",Assumptions!$B$4="",Assumptions!$B$6=""),"",IF(G18+Assumptions!$B$6&lt;=Assumptions!$B$4,"Yes","No")))</f>
        <v/>
      </c>
      <c r="L18" s="10">
        <f>IF(A18="","",IF(K18&lt;&gt;"Yes","",IF(H18="Renewed","Yes",IF(OR(H18="Not Renewed",H18="Canceled Before Renewal"),"No",""))))</f>
        <v/>
      </c>
      <c r="M18" s="37">
        <f>IF(A18="","",IF(OR(L18&lt;&gt;"Yes",F18="",J18=""),"",IFERROR((J18-F18)/F18,"")))</f>
        <v/>
      </c>
      <c r="N18" s="21">
        <f>IF(A18="","",IF(OR(B18="",D18="",E18="",F18=""),"Check required inputs",IF(AND(I18&lt;&gt;"",I18&lt;B18),"Check date order",IF(AND(K18="Yes",OR(H18="",H18="Pending")),"Check overdue outcome",IF(AND(H18="Renewed",I18=""),"Check renewed date",IF(AND(H18="Renewed",J18=""),"Check renewed premium",IF(AND(OR(H18="Not Renewed",H18="Canceled Before Renewal"),I18=""),"Check outcome date","")))))))</f>
        <v/>
      </c>
      <c r="O18" s="18" t="n"/>
      <c r="Q18">
        <f>IF(Assumptions!D17="","",Assumptions!D17)</f>
        <v/>
      </c>
      <c r="R18">
        <f>IF(Assumptions!E17="","",Assumptions!E17)</f>
        <v/>
      </c>
      <c r="S18">
        <f>IF(Assumptions!F17="","",Assumptions!F17)</f>
        <v/>
      </c>
    </row>
    <row r="19">
      <c r="A19" s="12" t="n"/>
      <c r="B19" s="32" t="n"/>
      <c r="C19" s="8">
        <f>IF(B19="","",YEAR(B19))</f>
        <v/>
      </c>
      <c r="D19" s="12" t="n"/>
      <c r="E19" s="12" t="n"/>
      <c r="F19" s="33" t="n"/>
      <c r="G19" s="34">
        <f>IF(OR(B19="",Assumptions!$B$5=""),"",IFERROR(EDATE(B19,Assumptions!$B$5),""))</f>
        <v/>
      </c>
      <c r="H19" s="12" t="n"/>
      <c r="I19" s="32" t="n"/>
      <c r="J19" s="33" t="n"/>
      <c r="K19" s="8">
        <f>IF(A19="","",IF(OR(G19="",Assumptions!$B$4="",Assumptions!$B$6=""),"",IF(G19+Assumptions!$B$6&lt;=Assumptions!$B$4,"Yes","No")))</f>
        <v/>
      </c>
      <c r="L19" s="8">
        <f>IF(A19="","",IF(K19&lt;&gt;"Yes","",IF(H19="Renewed","Yes",IF(OR(H19="Not Renewed",H19="Canceled Before Renewal"),"No",""))))</f>
        <v/>
      </c>
      <c r="M19" s="35">
        <f>IF(A19="","",IF(OR(L19&lt;&gt;"Yes",F19="",J19=""),"",IFERROR((J19-F19)/F19,"")))</f>
        <v/>
      </c>
      <c r="N19" s="17">
        <f>IF(A19="","",IF(OR(B19="",D19="",E19="",F19=""),"Check required inputs",IF(AND(I19&lt;&gt;"",I19&lt;B19),"Check date order",IF(AND(K19="Yes",OR(H19="",H19="Pending")),"Check overdue outcome",IF(AND(H19="Renewed",I19=""),"Check renewed date",IF(AND(H19="Renewed",J19=""),"Check renewed premium",IF(AND(OR(H19="Not Renewed",H19="Canceled Before Renewal"),I19=""),"Check outcome date","")))))))</f>
        <v/>
      </c>
      <c r="O19" s="18" t="n"/>
      <c r="Q19">
        <f>IF(Assumptions!D18="","",Assumptions!D18)</f>
        <v/>
      </c>
      <c r="R19">
        <f>IF(Assumptions!E18="","",Assumptions!E18)</f>
        <v/>
      </c>
      <c r="S19">
        <f>IF(Assumptions!F18="","",Assumptions!F18)</f>
        <v/>
      </c>
    </row>
    <row r="20">
      <c r="A20" s="12" t="n"/>
      <c r="B20" s="32" t="n"/>
      <c r="C20" s="10">
        <f>IF(B20="","",YEAR(B20))</f>
        <v/>
      </c>
      <c r="D20" s="12" t="n"/>
      <c r="E20" s="12" t="n"/>
      <c r="F20" s="33" t="n"/>
      <c r="G20" s="36">
        <f>IF(OR(B20="",Assumptions!$B$5=""),"",IFERROR(EDATE(B20,Assumptions!$B$5),""))</f>
        <v/>
      </c>
      <c r="H20" s="12" t="n"/>
      <c r="I20" s="32" t="n"/>
      <c r="J20" s="33" t="n"/>
      <c r="K20" s="10">
        <f>IF(A20="","",IF(OR(G20="",Assumptions!$B$4="",Assumptions!$B$6=""),"",IF(G20+Assumptions!$B$6&lt;=Assumptions!$B$4,"Yes","No")))</f>
        <v/>
      </c>
      <c r="L20" s="10">
        <f>IF(A20="","",IF(K20&lt;&gt;"Yes","",IF(H20="Renewed","Yes",IF(OR(H20="Not Renewed",H20="Canceled Before Renewal"),"No",""))))</f>
        <v/>
      </c>
      <c r="M20" s="37">
        <f>IF(A20="","",IF(OR(L20&lt;&gt;"Yes",F20="",J20=""),"",IFERROR((J20-F20)/F20,"")))</f>
        <v/>
      </c>
      <c r="N20" s="21">
        <f>IF(A20="","",IF(OR(B20="",D20="",E20="",F20=""),"Check required inputs",IF(AND(I20&lt;&gt;"",I20&lt;B20),"Check date order",IF(AND(K20="Yes",OR(H20="",H20="Pending")),"Check overdue outcome",IF(AND(H20="Renewed",I20=""),"Check renewed date",IF(AND(H20="Renewed",J20=""),"Check renewed premium",IF(AND(OR(H20="Not Renewed",H20="Canceled Before Renewal"),I20=""),"Check outcome date","")))))))</f>
        <v/>
      </c>
      <c r="O20" s="18" t="n"/>
      <c r="Q20">
        <f>IF(Assumptions!D19="","",Assumptions!D19)</f>
        <v/>
      </c>
      <c r="R20">
        <f>IF(Assumptions!E19="","",Assumptions!E19)</f>
        <v/>
      </c>
      <c r="S20">
        <f>IF(Assumptions!F19="","",Assumptions!F19)</f>
        <v/>
      </c>
    </row>
    <row r="21">
      <c r="A21" s="12" t="n"/>
      <c r="B21" s="32" t="n"/>
      <c r="C21" s="8">
        <f>IF(B21="","",YEAR(B21))</f>
        <v/>
      </c>
      <c r="D21" s="12" t="n"/>
      <c r="E21" s="12" t="n"/>
      <c r="F21" s="33" t="n"/>
      <c r="G21" s="34">
        <f>IF(OR(B21="",Assumptions!$B$5=""),"",IFERROR(EDATE(B21,Assumptions!$B$5),""))</f>
        <v/>
      </c>
      <c r="H21" s="12" t="n"/>
      <c r="I21" s="32" t="n"/>
      <c r="J21" s="33" t="n"/>
      <c r="K21" s="8">
        <f>IF(A21="","",IF(OR(G21="",Assumptions!$B$4="",Assumptions!$B$6=""),"",IF(G21+Assumptions!$B$6&lt;=Assumptions!$B$4,"Yes","No")))</f>
        <v/>
      </c>
      <c r="L21" s="8">
        <f>IF(A21="","",IF(K21&lt;&gt;"Yes","",IF(H21="Renewed","Yes",IF(OR(H21="Not Renewed",H21="Canceled Before Renewal"),"No",""))))</f>
        <v/>
      </c>
      <c r="M21" s="35">
        <f>IF(A21="","",IF(OR(L21&lt;&gt;"Yes",F21="",J21=""),"",IFERROR((J21-F21)/F21,"")))</f>
        <v/>
      </c>
      <c r="N21" s="17">
        <f>IF(A21="","",IF(OR(B21="",D21="",E21="",F21=""),"Check required inputs",IF(AND(I21&lt;&gt;"",I21&lt;B21),"Check date order",IF(AND(K21="Yes",OR(H21="",H21="Pending")),"Check overdue outcome",IF(AND(H21="Renewed",I21=""),"Check renewed date",IF(AND(H21="Renewed",J21=""),"Check renewed premium",IF(AND(OR(H21="Not Renewed",H21="Canceled Before Renewal"),I21=""),"Check outcome date","")))))))</f>
        <v/>
      </c>
      <c r="O21" s="18" t="n"/>
      <c r="Q21">
        <f>IF(Assumptions!D20="","",Assumptions!D20)</f>
        <v/>
      </c>
      <c r="R21">
        <f>IF(Assumptions!E20="","",Assumptions!E20)</f>
        <v/>
      </c>
      <c r="S21">
        <f>IF(Assumptions!F20="","",Assumptions!F20)</f>
        <v/>
      </c>
    </row>
    <row r="22">
      <c r="A22" s="12" t="n"/>
      <c r="B22" s="32" t="n"/>
      <c r="C22" s="10">
        <f>IF(B22="","",YEAR(B22))</f>
        <v/>
      </c>
      <c r="D22" s="12" t="n"/>
      <c r="E22" s="12" t="n"/>
      <c r="F22" s="33" t="n"/>
      <c r="G22" s="36">
        <f>IF(OR(B22="",Assumptions!$B$5=""),"",IFERROR(EDATE(B22,Assumptions!$B$5),""))</f>
        <v/>
      </c>
      <c r="H22" s="12" t="n"/>
      <c r="I22" s="32" t="n"/>
      <c r="J22" s="33" t="n"/>
      <c r="K22" s="10">
        <f>IF(A22="","",IF(OR(G22="",Assumptions!$B$4="",Assumptions!$B$6=""),"",IF(G22+Assumptions!$B$6&lt;=Assumptions!$B$4,"Yes","No")))</f>
        <v/>
      </c>
      <c r="L22" s="10">
        <f>IF(A22="","",IF(K22&lt;&gt;"Yes","",IF(H22="Renewed","Yes",IF(OR(H22="Not Renewed",H22="Canceled Before Renewal"),"No",""))))</f>
        <v/>
      </c>
      <c r="M22" s="37">
        <f>IF(A22="","",IF(OR(L22&lt;&gt;"Yes",F22="",J22=""),"",IFERROR((J22-F22)/F22,"")))</f>
        <v/>
      </c>
      <c r="N22" s="21">
        <f>IF(A22="","",IF(OR(B22="",D22="",E22="",F22=""),"Check required inputs",IF(AND(I22&lt;&gt;"",I22&lt;B22),"Check date order",IF(AND(K22="Yes",OR(H22="",H22="Pending")),"Check overdue outcome",IF(AND(H22="Renewed",I22=""),"Check renewed date",IF(AND(H22="Renewed",J22=""),"Check renewed premium",IF(AND(OR(H22="Not Renewed",H22="Canceled Before Renewal"),I22=""),"Check outcome date","")))))))</f>
        <v/>
      </c>
      <c r="O22" s="18" t="n"/>
      <c r="Q22">
        <f>IF(Assumptions!D21="","",Assumptions!D21)</f>
        <v/>
      </c>
      <c r="R22">
        <f>IF(Assumptions!E21="","",Assumptions!E21)</f>
        <v/>
      </c>
      <c r="S22">
        <f>IF(Assumptions!F21="","",Assumptions!F21)</f>
        <v/>
      </c>
    </row>
    <row r="23">
      <c r="A23" s="12" t="n"/>
      <c r="B23" s="32" t="n"/>
      <c r="C23" s="8">
        <f>IF(B23="","",YEAR(B23))</f>
        <v/>
      </c>
      <c r="D23" s="12" t="n"/>
      <c r="E23" s="12" t="n"/>
      <c r="F23" s="33" t="n"/>
      <c r="G23" s="34">
        <f>IF(OR(B23="",Assumptions!$B$5=""),"",IFERROR(EDATE(B23,Assumptions!$B$5),""))</f>
        <v/>
      </c>
      <c r="H23" s="12" t="n"/>
      <c r="I23" s="32" t="n"/>
      <c r="J23" s="33" t="n"/>
      <c r="K23" s="8">
        <f>IF(A23="","",IF(OR(G23="",Assumptions!$B$4="",Assumptions!$B$6=""),"",IF(G23+Assumptions!$B$6&lt;=Assumptions!$B$4,"Yes","No")))</f>
        <v/>
      </c>
      <c r="L23" s="8">
        <f>IF(A23="","",IF(K23&lt;&gt;"Yes","",IF(H23="Renewed","Yes",IF(OR(H23="Not Renewed",H23="Canceled Before Renewal"),"No",""))))</f>
        <v/>
      </c>
      <c r="M23" s="35">
        <f>IF(A23="","",IF(OR(L23&lt;&gt;"Yes",F23="",J23=""),"",IFERROR((J23-F23)/F23,"")))</f>
        <v/>
      </c>
      <c r="N23" s="17">
        <f>IF(A23="","",IF(OR(B23="",D23="",E23="",F23=""),"Check required inputs",IF(AND(I23&lt;&gt;"",I23&lt;B23),"Check date order",IF(AND(K23="Yes",OR(H23="",H23="Pending")),"Check overdue outcome",IF(AND(H23="Renewed",I23=""),"Check renewed date",IF(AND(H23="Renewed",J23=""),"Check renewed premium",IF(AND(OR(H23="Not Renewed",H23="Canceled Before Renewal"),I23=""),"Check outcome date","")))))))</f>
        <v/>
      </c>
      <c r="O23" s="18" t="n"/>
      <c r="Q23">
        <f>IF(Assumptions!D22="","",Assumptions!D22)</f>
        <v/>
      </c>
      <c r="R23">
        <f>IF(Assumptions!E22="","",Assumptions!E22)</f>
        <v/>
      </c>
      <c r="S23">
        <f>IF(Assumptions!F22="","",Assumptions!F22)</f>
        <v/>
      </c>
    </row>
    <row r="24">
      <c r="A24" s="12" t="n"/>
      <c r="B24" s="32" t="n"/>
      <c r="C24" s="10">
        <f>IF(B24="","",YEAR(B24))</f>
        <v/>
      </c>
      <c r="D24" s="12" t="n"/>
      <c r="E24" s="12" t="n"/>
      <c r="F24" s="33" t="n"/>
      <c r="G24" s="36">
        <f>IF(OR(B24="",Assumptions!$B$5=""),"",IFERROR(EDATE(B24,Assumptions!$B$5),""))</f>
        <v/>
      </c>
      <c r="H24" s="12" t="n"/>
      <c r="I24" s="32" t="n"/>
      <c r="J24" s="33" t="n"/>
      <c r="K24" s="10">
        <f>IF(A24="","",IF(OR(G24="",Assumptions!$B$4="",Assumptions!$B$6=""),"",IF(G24+Assumptions!$B$6&lt;=Assumptions!$B$4,"Yes","No")))</f>
        <v/>
      </c>
      <c r="L24" s="10">
        <f>IF(A24="","",IF(K24&lt;&gt;"Yes","",IF(H24="Renewed","Yes",IF(OR(H24="Not Renewed",H24="Canceled Before Renewal"),"No",""))))</f>
        <v/>
      </c>
      <c r="M24" s="37">
        <f>IF(A24="","",IF(OR(L24&lt;&gt;"Yes",F24="",J24=""),"",IFERROR((J24-F24)/F24,"")))</f>
        <v/>
      </c>
      <c r="N24" s="21">
        <f>IF(A24="","",IF(OR(B24="",D24="",E24="",F24=""),"Check required inputs",IF(AND(I24&lt;&gt;"",I24&lt;B24),"Check date order",IF(AND(K24="Yes",OR(H24="",H24="Pending")),"Check overdue outcome",IF(AND(H24="Renewed",I24=""),"Check renewed date",IF(AND(H24="Renewed",J24=""),"Check renewed premium",IF(AND(OR(H24="Not Renewed",H24="Canceled Before Renewal"),I24=""),"Check outcome date","")))))))</f>
        <v/>
      </c>
      <c r="O24" s="18" t="n"/>
      <c r="Q24">
        <f>IF(Assumptions!D23="","",Assumptions!D23)</f>
        <v/>
      </c>
      <c r="R24">
        <f>IF(Assumptions!E23="","",Assumptions!E23)</f>
        <v/>
      </c>
      <c r="S24">
        <f>IF(Assumptions!F23="","",Assumptions!F23)</f>
        <v/>
      </c>
    </row>
    <row r="25">
      <c r="A25" s="12" t="n"/>
      <c r="B25" s="32" t="n"/>
      <c r="C25" s="8">
        <f>IF(B25="","",YEAR(B25))</f>
        <v/>
      </c>
      <c r="D25" s="12" t="n"/>
      <c r="E25" s="12" t="n"/>
      <c r="F25" s="33" t="n"/>
      <c r="G25" s="34">
        <f>IF(OR(B25="",Assumptions!$B$5=""),"",IFERROR(EDATE(B25,Assumptions!$B$5),""))</f>
        <v/>
      </c>
      <c r="H25" s="12" t="n"/>
      <c r="I25" s="32" t="n"/>
      <c r="J25" s="33" t="n"/>
      <c r="K25" s="8">
        <f>IF(A25="","",IF(OR(G25="",Assumptions!$B$4="",Assumptions!$B$6=""),"",IF(G25+Assumptions!$B$6&lt;=Assumptions!$B$4,"Yes","No")))</f>
        <v/>
      </c>
      <c r="L25" s="8">
        <f>IF(A25="","",IF(K25&lt;&gt;"Yes","",IF(H25="Renewed","Yes",IF(OR(H25="Not Renewed",H25="Canceled Before Renewal"),"No",""))))</f>
        <v/>
      </c>
      <c r="M25" s="35">
        <f>IF(A25="","",IF(OR(L25&lt;&gt;"Yes",F25="",J25=""),"",IFERROR((J25-F25)/F25,"")))</f>
        <v/>
      </c>
      <c r="N25" s="17">
        <f>IF(A25="","",IF(OR(B25="",D25="",E25="",F25=""),"Check required inputs",IF(AND(I25&lt;&gt;"",I25&lt;B25),"Check date order",IF(AND(K25="Yes",OR(H25="",H25="Pending")),"Check overdue outcome",IF(AND(H25="Renewed",I25=""),"Check renewed date",IF(AND(H25="Renewed",J25=""),"Check renewed premium",IF(AND(OR(H25="Not Renewed",H25="Canceled Before Renewal"),I25=""),"Check outcome date","")))))))</f>
        <v/>
      </c>
      <c r="O25" s="18" t="n"/>
      <c r="Q25">
        <f>IF(Assumptions!D24="","",Assumptions!D24)</f>
        <v/>
      </c>
      <c r="R25">
        <f>IF(Assumptions!E24="","",Assumptions!E24)</f>
        <v/>
      </c>
      <c r="S25">
        <f>IF(Assumptions!F24="","",Assumptions!F24)</f>
        <v/>
      </c>
    </row>
    <row r="26">
      <c r="A26" s="12" t="n"/>
      <c r="B26" s="32" t="n"/>
      <c r="C26" s="10">
        <f>IF(B26="","",YEAR(B26))</f>
        <v/>
      </c>
      <c r="D26" s="12" t="n"/>
      <c r="E26" s="12" t="n"/>
      <c r="F26" s="33" t="n"/>
      <c r="G26" s="36">
        <f>IF(OR(B26="",Assumptions!$B$5=""),"",IFERROR(EDATE(B26,Assumptions!$B$5),""))</f>
        <v/>
      </c>
      <c r="H26" s="12" t="n"/>
      <c r="I26" s="32" t="n"/>
      <c r="J26" s="33" t="n"/>
      <c r="K26" s="10">
        <f>IF(A26="","",IF(OR(G26="",Assumptions!$B$4="",Assumptions!$B$6=""),"",IF(G26+Assumptions!$B$6&lt;=Assumptions!$B$4,"Yes","No")))</f>
        <v/>
      </c>
      <c r="L26" s="10">
        <f>IF(A26="","",IF(K26&lt;&gt;"Yes","",IF(H26="Renewed","Yes",IF(OR(H26="Not Renewed",H26="Canceled Before Renewal"),"No",""))))</f>
        <v/>
      </c>
      <c r="M26" s="37">
        <f>IF(A26="","",IF(OR(L26&lt;&gt;"Yes",F26="",J26=""),"",IFERROR((J26-F26)/F26,"")))</f>
        <v/>
      </c>
      <c r="N26" s="21">
        <f>IF(A26="","",IF(OR(B26="",D26="",E26="",F26=""),"Check required inputs",IF(AND(I26&lt;&gt;"",I26&lt;B26),"Check date order",IF(AND(K26="Yes",OR(H26="",H26="Pending")),"Check overdue outcome",IF(AND(H26="Renewed",I26=""),"Check renewed date",IF(AND(H26="Renewed",J26=""),"Check renewed premium",IF(AND(OR(H26="Not Renewed",H26="Canceled Before Renewal"),I26=""),"Check outcome date","")))))))</f>
        <v/>
      </c>
      <c r="O26" s="18" t="n"/>
      <c r="Q26">
        <f>IF(Assumptions!D25="","",Assumptions!D25)</f>
        <v/>
      </c>
      <c r="R26">
        <f>IF(Assumptions!E25="","",Assumptions!E25)</f>
        <v/>
      </c>
      <c r="S26">
        <f>IF(Assumptions!F25="","",Assumptions!F25)</f>
        <v/>
      </c>
    </row>
    <row r="27">
      <c r="A27" s="12" t="n"/>
      <c r="B27" s="32" t="n"/>
      <c r="C27" s="8">
        <f>IF(B27="","",YEAR(B27))</f>
        <v/>
      </c>
      <c r="D27" s="12" t="n"/>
      <c r="E27" s="12" t="n"/>
      <c r="F27" s="33" t="n"/>
      <c r="G27" s="34">
        <f>IF(OR(B27="",Assumptions!$B$5=""),"",IFERROR(EDATE(B27,Assumptions!$B$5),""))</f>
        <v/>
      </c>
      <c r="H27" s="12" t="n"/>
      <c r="I27" s="32" t="n"/>
      <c r="J27" s="33" t="n"/>
      <c r="K27" s="8">
        <f>IF(A27="","",IF(OR(G27="",Assumptions!$B$4="",Assumptions!$B$6=""),"",IF(G27+Assumptions!$B$6&lt;=Assumptions!$B$4,"Yes","No")))</f>
        <v/>
      </c>
      <c r="L27" s="8">
        <f>IF(A27="","",IF(K27&lt;&gt;"Yes","",IF(H27="Renewed","Yes",IF(OR(H27="Not Renewed",H27="Canceled Before Renewal"),"No",""))))</f>
        <v/>
      </c>
      <c r="M27" s="35">
        <f>IF(A27="","",IF(OR(L27&lt;&gt;"Yes",F27="",J27=""),"",IFERROR((J27-F27)/F27,"")))</f>
        <v/>
      </c>
      <c r="N27" s="17">
        <f>IF(A27="","",IF(OR(B27="",D27="",E27="",F27=""),"Check required inputs",IF(AND(I27&lt;&gt;"",I27&lt;B27),"Check date order",IF(AND(K27="Yes",OR(H27="",H27="Pending")),"Check overdue outcome",IF(AND(H27="Renewed",I27=""),"Check renewed date",IF(AND(H27="Renewed",J27=""),"Check renewed premium",IF(AND(OR(H27="Not Renewed",H27="Canceled Before Renewal"),I27=""),"Check outcome date","")))))))</f>
        <v/>
      </c>
      <c r="O27" s="18" t="n"/>
      <c r="Q27">
        <f>IF(Assumptions!D26="","",Assumptions!D26)</f>
        <v/>
      </c>
      <c r="R27">
        <f>IF(Assumptions!E26="","",Assumptions!E26)</f>
        <v/>
      </c>
      <c r="S27">
        <f>IF(Assumptions!F26="","",Assumptions!F26)</f>
        <v/>
      </c>
    </row>
    <row r="28">
      <c r="A28" s="12" t="n"/>
      <c r="B28" s="32" t="n"/>
      <c r="C28" s="10">
        <f>IF(B28="","",YEAR(B28))</f>
        <v/>
      </c>
      <c r="D28" s="12" t="n"/>
      <c r="E28" s="12" t="n"/>
      <c r="F28" s="33" t="n"/>
      <c r="G28" s="36">
        <f>IF(OR(B28="",Assumptions!$B$5=""),"",IFERROR(EDATE(B28,Assumptions!$B$5),""))</f>
        <v/>
      </c>
      <c r="H28" s="12" t="n"/>
      <c r="I28" s="32" t="n"/>
      <c r="J28" s="33" t="n"/>
      <c r="K28" s="10">
        <f>IF(A28="","",IF(OR(G28="",Assumptions!$B$4="",Assumptions!$B$6=""),"",IF(G28+Assumptions!$B$6&lt;=Assumptions!$B$4,"Yes","No")))</f>
        <v/>
      </c>
      <c r="L28" s="10">
        <f>IF(A28="","",IF(K28&lt;&gt;"Yes","",IF(H28="Renewed","Yes",IF(OR(H28="Not Renewed",H28="Canceled Before Renewal"),"No",""))))</f>
        <v/>
      </c>
      <c r="M28" s="37">
        <f>IF(A28="","",IF(OR(L28&lt;&gt;"Yes",F28="",J28=""),"",IFERROR((J28-F28)/F28,"")))</f>
        <v/>
      </c>
      <c r="N28" s="21">
        <f>IF(A28="","",IF(OR(B28="",D28="",E28="",F28=""),"Check required inputs",IF(AND(I28&lt;&gt;"",I28&lt;B28),"Check date order",IF(AND(K28="Yes",OR(H28="",H28="Pending")),"Check overdue outcome",IF(AND(H28="Renewed",I28=""),"Check renewed date",IF(AND(H28="Renewed",J28=""),"Check renewed premium",IF(AND(OR(H28="Not Renewed",H28="Canceled Before Renewal"),I28=""),"Check outcome date","")))))))</f>
        <v/>
      </c>
      <c r="O28" s="18" t="n"/>
      <c r="Q28">
        <f>IF(Assumptions!D27="","",Assumptions!D27)</f>
        <v/>
      </c>
      <c r="R28">
        <f>IF(Assumptions!E27="","",Assumptions!E27)</f>
        <v/>
      </c>
      <c r="S28">
        <f>IF(Assumptions!F27="","",Assumptions!F27)</f>
        <v/>
      </c>
    </row>
    <row r="29">
      <c r="A29" s="12" t="n"/>
      <c r="B29" s="32" t="n"/>
      <c r="C29" s="8">
        <f>IF(B29="","",YEAR(B29))</f>
        <v/>
      </c>
      <c r="D29" s="12" t="n"/>
      <c r="E29" s="12" t="n"/>
      <c r="F29" s="33" t="n"/>
      <c r="G29" s="34">
        <f>IF(OR(B29="",Assumptions!$B$5=""),"",IFERROR(EDATE(B29,Assumptions!$B$5),""))</f>
        <v/>
      </c>
      <c r="H29" s="12" t="n"/>
      <c r="I29" s="32" t="n"/>
      <c r="J29" s="33" t="n"/>
      <c r="K29" s="8">
        <f>IF(A29="","",IF(OR(G29="",Assumptions!$B$4="",Assumptions!$B$6=""),"",IF(G29+Assumptions!$B$6&lt;=Assumptions!$B$4,"Yes","No")))</f>
        <v/>
      </c>
      <c r="L29" s="8">
        <f>IF(A29="","",IF(K29&lt;&gt;"Yes","",IF(H29="Renewed","Yes",IF(OR(H29="Not Renewed",H29="Canceled Before Renewal"),"No",""))))</f>
        <v/>
      </c>
      <c r="M29" s="35">
        <f>IF(A29="","",IF(OR(L29&lt;&gt;"Yes",F29="",J29=""),"",IFERROR((J29-F29)/F29,"")))</f>
        <v/>
      </c>
      <c r="N29" s="17">
        <f>IF(A29="","",IF(OR(B29="",D29="",E29="",F29=""),"Check required inputs",IF(AND(I29&lt;&gt;"",I29&lt;B29),"Check date order",IF(AND(K29="Yes",OR(H29="",H29="Pending")),"Check overdue outcome",IF(AND(H29="Renewed",I29=""),"Check renewed date",IF(AND(H29="Renewed",J29=""),"Check renewed premium",IF(AND(OR(H29="Not Renewed",H29="Canceled Before Renewal"),I29=""),"Check outcome date","")))))))</f>
        <v/>
      </c>
      <c r="O29" s="18" t="n"/>
      <c r="Q29">
        <f>IF(Assumptions!D28="","",Assumptions!D28)</f>
        <v/>
      </c>
      <c r="R29">
        <f>IF(Assumptions!E28="","",Assumptions!E28)</f>
        <v/>
      </c>
      <c r="S29">
        <f>IF(Assumptions!F28="","",Assumptions!F28)</f>
        <v/>
      </c>
    </row>
    <row r="30">
      <c r="A30" s="12" t="n"/>
      <c r="B30" s="32" t="n"/>
      <c r="C30" s="10">
        <f>IF(B30="","",YEAR(B30))</f>
        <v/>
      </c>
      <c r="D30" s="12" t="n"/>
      <c r="E30" s="12" t="n"/>
      <c r="F30" s="33" t="n"/>
      <c r="G30" s="36">
        <f>IF(OR(B30="",Assumptions!$B$5=""),"",IFERROR(EDATE(B30,Assumptions!$B$5),""))</f>
        <v/>
      </c>
      <c r="H30" s="12" t="n"/>
      <c r="I30" s="32" t="n"/>
      <c r="J30" s="33" t="n"/>
      <c r="K30" s="10">
        <f>IF(A30="","",IF(OR(G30="",Assumptions!$B$4="",Assumptions!$B$6=""),"",IF(G30+Assumptions!$B$6&lt;=Assumptions!$B$4,"Yes","No")))</f>
        <v/>
      </c>
      <c r="L30" s="10">
        <f>IF(A30="","",IF(K30&lt;&gt;"Yes","",IF(H30="Renewed","Yes",IF(OR(H30="Not Renewed",H30="Canceled Before Renewal"),"No",""))))</f>
        <v/>
      </c>
      <c r="M30" s="37">
        <f>IF(A30="","",IF(OR(L30&lt;&gt;"Yes",F30="",J30=""),"",IFERROR((J30-F30)/F30,"")))</f>
        <v/>
      </c>
      <c r="N30" s="21">
        <f>IF(A30="","",IF(OR(B30="",D30="",E30="",F30=""),"Check required inputs",IF(AND(I30&lt;&gt;"",I30&lt;B30),"Check date order",IF(AND(K30="Yes",OR(H30="",H30="Pending")),"Check overdue outcome",IF(AND(H30="Renewed",I30=""),"Check renewed date",IF(AND(H30="Renewed",J30=""),"Check renewed premium",IF(AND(OR(H30="Not Renewed",H30="Canceled Before Renewal"),I30=""),"Check outcome date","")))))))</f>
        <v/>
      </c>
      <c r="O30" s="18" t="n"/>
      <c r="Q30">
        <f>IF(Assumptions!D29="","",Assumptions!D29)</f>
        <v/>
      </c>
      <c r="R30">
        <f>IF(Assumptions!E29="","",Assumptions!E29)</f>
        <v/>
      </c>
      <c r="S30">
        <f>IF(Assumptions!F29="","",Assumptions!F29)</f>
        <v/>
      </c>
    </row>
    <row r="31">
      <c r="A31" s="12" t="n"/>
      <c r="B31" s="32" t="n"/>
      <c r="C31" s="8">
        <f>IF(B31="","",YEAR(B31))</f>
        <v/>
      </c>
      <c r="D31" s="12" t="n"/>
      <c r="E31" s="12" t="n"/>
      <c r="F31" s="33" t="n"/>
      <c r="G31" s="34">
        <f>IF(OR(B31="",Assumptions!$B$5=""),"",IFERROR(EDATE(B31,Assumptions!$B$5),""))</f>
        <v/>
      </c>
      <c r="H31" s="12" t="n"/>
      <c r="I31" s="32" t="n"/>
      <c r="J31" s="33" t="n"/>
      <c r="K31" s="8">
        <f>IF(A31="","",IF(OR(G31="",Assumptions!$B$4="",Assumptions!$B$6=""),"",IF(G31+Assumptions!$B$6&lt;=Assumptions!$B$4,"Yes","No")))</f>
        <v/>
      </c>
      <c r="L31" s="8">
        <f>IF(A31="","",IF(K31&lt;&gt;"Yes","",IF(H31="Renewed","Yes",IF(OR(H31="Not Renewed",H31="Canceled Before Renewal"),"No",""))))</f>
        <v/>
      </c>
      <c r="M31" s="35">
        <f>IF(A31="","",IF(OR(L31&lt;&gt;"Yes",F31="",J31=""),"",IFERROR((J31-F31)/F31,"")))</f>
        <v/>
      </c>
      <c r="N31" s="17">
        <f>IF(A31="","",IF(OR(B31="",D31="",E31="",F31=""),"Check required inputs",IF(AND(I31&lt;&gt;"",I31&lt;B31),"Check date order",IF(AND(K31="Yes",OR(H31="",H31="Pending")),"Check overdue outcome",IF(AND(H31="Renewed",I31=""),"Check renewed date",IF(AND(H31="Renewed",J31=""),"Check renewed premium",IF(AND(OR(H31="Not Renewed",H31="Canceled Before Renewal"),I31=""),"Check outcome date","")))))))</f>
        <v/>
      </c>
      <c r="O31" s="18" t="n"/>
      <c r="Q31">
        <f>IF(Assumptions!D30="","",Assumptions!D30)</f>
        <v/>
      </c>
      <c r="R31">
        <f>IF(Assumptions!E30="","",Assumptions!E30)</f>
        <v/>
      </c>
      <c r="S31">
        <f>IF(Assumptions!F30="","",Assumptions!F30)</f>
        <v/>
      </c>
    </row>
    <row r="32">
      <c r="A32" s="12" t="n"/>
      <c r="B32" s="32" t="n"/>
      <c r="C32" s="10">
        <f>IF(B32="","",YEAR(B32))</f>
        <v/>
      </c>
      <c r="D32" s="12" t="n"/>
      <c r="E32" s="12" t="n"/>
      <c r="F32" s="33" t="n"/>
      <c r="G32" s="36">
        <f>IF(OR(B32="",Assumptions!$B$5=""),"",IFERROR(EDATE(B32,Assumptions!$B$5),""))</f>
        <v/>
      </c>
      <c r="H32" s="12" t="n"/>
      <c r="I32" s="32" t="n"/>
      <c r="J32" s="33" t="n"/>
      <c r="K32" s="10">
        <f>IF(A32="","",IF(OR(G32="",Assumptions!$B$4="",Assumptions!$B$6=""),"",IF(G32+Assumptions!$B$6&lt;=Assumptions!$B$4,"Yes","No")))</f>
        <v/>
      </c>
      <c r="L32" s="10">
        <f>IF(A32="","",IF(K32&lt;&gt;"Yes","",IF(H32="Renewed","Yes",IF(OR(H32="Not Renewed",H32="Canceled Before Renewal"),"No",""))))</f>
        <v/>
      </c>
      <c r="M32" s="37">
        <f>IF(A32="","",IF(OR(L32&lt;&gt;"Yes",F32="",J32=""),"",IFERROR((J32-F32)/F32,"")))</f>
        <v/>
      </c>
      <c r="N32" s="21">
        <f>IF(A32="","",IF(OR(B32="",D32="",E32="",F32=""),"Check required inputs",IF(AND(I32&lt;&gt;"",I32&lt;B32),"Check date order",IF(AND(K32="Yes",OR(H32="",H32="Pending")),"Check overdue outcome",IF(AND(H32="Renewed",I32=""),"Check renewed date",IF(AND(H32="Renewed",J32=""),"Check renewed premium",IF(AND(OR(H32="Not Renewed",H32="Canceled Before Renewal"),I32=""),"Check outcome date","")))))))</f>
        <v/>
      </c>
      <c r="O32" s="18" t="n"/>
      <c r="Q32">
        <f>IF(Assumptions!D31="","",Assumptions!D31)</f>
        <v/>
      </c>
      <c r="R32">
        <f>IF(Assumptions!E31="","",Assumptions!E31)</f>
        <v/>
      </c>
      <c r="S32">
        <f>IF(Assumptions!F31="","",Assumptions!F31)</f>
        <v/>
      </c>
    </row>
    <row r="33">
      <c r="A33" s="12" t="n"/>
      <c r="B33" s="32" t="n"/>
      <c r="C33" s="8">
        <f>IF(B33="","",YEAR(B33))</f>
        <v/>
      </c>
      <c r="D33" s="12" t="n"/>
      <c r="E33" s="12" t="n"/>
      <c r="F33" s="33" t="n"/>
      <c r="G33" s="34">
        <f>IF(OR(B33="",Assumptions!$B$5=""),"",IFERROR(EDATE(B33,Assumptions!$B$5),""))</f>
        <v/>
      </c>
      <c r="H33" s="12" t="n"/>
      <c r="I33" s="32" t="n"/>
      <c r="J33" s="33" t="n"/>
      <c r="K33" s="8">
        <f>IF(A33="","",IF(OR(G33="",Assumptions!$B$4="",Assumptions!$B$6=""),"",IF(G33+Assumptions!$B$6&lt;=Assumptions!$B$4,"Yes","No")))</f>
        <v/>
      </c>
      <c r="L33" s="8">
        <f>IF(A33="","",IF(K33&lt;&gt;"Yes","",IF(H33="Renewed","Yes",IF(OR(H33="Not Renewed",H33="Canceled Before Renewal"),"No",""))))</f>
        <v/>
      </c>
      <c r="M33" s="35">
        <f>IF(A33="","",IF(OR(L33&lt;&gt;"Yes",F33="",J33=""),"",IFERROR((J33-F33)/F33,"")))</f>
        <v/>
      </c>
      <c r="N33" s="17">
        <f>IF(A33="","",IF(OR(B33="",D33="",E33="",F33=""),"Check required inputs",IF(AND(I33&lt;&gt;"",I33&lt;B33),"Check date order",IF(AND(K33="Yes",OR(H33="",H33="Pending")),"Check overdue outcome",IF(AND(H33="Renewed",I33=""),"Check renewed date",IF(AND(H33="Renewed",J33=""),"Check renewed premium",IF(AND(OR(H33="Not Renewed",H33="Canceled Before Renewal"),I33=""),"Check outcome date","")))))))</f>
        <v/>
      </c>
      <c r="O33" s="18" t="n"/>
      <c r="Q33">
        <f>IF(Assumptions!D32="","",Assumptions!D32)</f>
        <v/>
      </c>
      <c r="R33">
        <f>IF(Assumptions!E32="","",Assumptions!E32)</f>
        <v/>
      </c>
      <c r="S33">
        <f>IF(Assumptions!F32="","",Assumptions!F32)</f>
        <v/>
      </c>
    </row>
    <row r="34">
      <c r="A34" s="12" t="n"/>
      <c r="B34" s="32" t="n"/>
      <c r="C34" s="10">
        <f>IF(B34="","",YEAR(B34))</f>
        <v/>
      </c>
      <c r="D34" s="12" t="n"/>
      <c r="E34" s="12" t="n"/>
      <c r="F34" s="33" t="n"/>
      <c r="G34" s="36">
        <f>IF(OR(B34="",Assumptions!$B$5=""),"",IFERROR(EDATE(B34,Assumptions!$B$5),""))</f>
        <v/>
      </c>
      <c r="H34" s="12" t="n"/>
      <c r="I34" s="32" t="n"/>
      <c r="J34" s="33" t="n"/>
      <c r="K34" s="10">
        <f>IF(A34="","",IF(OR(G34="",Assumptions!$B$4="",Assumptions!$B$6=""),"",IF(G34+Assumptions!$B$6&lt;=Assumptions!$B$4,"Yes","No")))</f>
        <v/>
      </c>
      <c r="L34" s="10">
        <f>IF(A34="","",IF(K34&lt;&gt;"Yes","",IF(H34="Renewed","Yes",IF(OR(H34="Not Renewed",H34="Canceled Before Renewal"),"No",""))))</f>
        <v/>
      </c>
      <c r="M34" s="37">
        <f>IF(A34="","",IF(OR(L34&lt;&gt;"Yes",F34="",J34=""),"",IFERROR((J34-F34)/F34,"")))</f>
        <v/>
      </c>
      <c r="N34" s="21">
        <f>IF(A34="","",IF(OR(B34="",D34="",E34="",F34=""),"Check required inputs",IF(AND(I34&lt;&gt;"",I34&lt;B34),"Check date order",IF(AND(K34="Yes",OR(H34="",H34="Pending")),"Check overdue outcome",IF(AND(H34="Renewed",I34=""),"Check renewed date",IF(AND(H34="Renewed",J34=""),"Check renewed premium",IF(AND(OR(H34="Not Renewed",H34="Canceled Before Renewal"),I34=""),"Check outcome date","")))))))</f>
        <v/>
      </c>
      <c r="O34" s="18" t="n"/>
      <c r="Q34">
        <f>IF(Assumptions!D33="","",Assumptions!D33)</f>
        <v/>
      </c>
      <c r="R34">
        <f>IF(Assumptions!E33="","",Assumptions!E33)</f>
        <v/>
      </c>
      <c r="S34">
        <f>IF(Assumptions!F33="","",Assumptions!F33)</f>
        <v/>
      </c>
    </row>
    <row r="35">
      <c r="A35" s="12" t="n"/>
      <c r="B35" s="32" t="n"/>
      <c r="C35" s="8">
        <f>IF(B35="","",YEAR(B35))</f>
        <v/>
      </c>
      <c r="D35" s="12" t="n"/>
      <c r="E35" s="12" t="n"/>
      <c r="F35" s="33" t="n"/>
      <c r="G35" s="34">
        <f>IF(OR(B35="",Assumptions!$B$5=""),"",IFERROR(EDATE(B35,Assumptions!$B$5),""))</f>
        <v/>
      </c>
      <c r="H35" s="12" t="n"/>
      <c r="I35" s="32" t="n"/>
      <c r="J35" s="33" t="n"/>
      <c r="K35" s="8">
        <f>IF(A35="","",IF(OR(G35="",Assumptions!$B$4="",Assumptions!$B$6=""),"",IF(G35+Assumptions!$B$6&lt;=Assumptions!$B$4,"Yes","No")))</f>
        <v/>
      </c>
      <c r="L35" s="8">
        <f>IF(A35="","",IF(K35&lt;&gt;"Yes","",IF(H35="Renewed","Yes",IF(OR(H35="Not Renewed",H35="Canceled Before Renewal"),"No",""))))</f>
        <v/>
      </c>
      <c r="M35" s="35">
        <f>IF(A35="","",IF(OR(L35&lt;&gt;"Yes",F35="",J35=""),"",IFERROR((J35-F35)/F35,"")))</f>
        <v/>
      </c>
      <c r="N35" s="17">
        <f>IF(A35="","",IF(OR(B35="",D35="",E35="",F35=""),"Check required inputs",IF(AND(I35&lt;&gt;"",I35&lt;B35),"Check date order",IF(AND(K35="Yes",OR(H35="",H35="Pending")),"Check overdue outcome",IF(AND(H35="Renewed",I35=""),"Check renewed date",IF(AND(H35="Renewed",J35=""),"Check renewed premium",IF(AND(OR(H35="Not Renewed",H35="Canceled Before Renewal"),I35=""),"Check outcome date","")))))))</f>
        <v/>
      </c>
      <c r="O35" s="18" t="n"/>
      <c r="Q35">
        <f>IF(Assumptions!D34="","",Assumptions!D34)</f>
        <v/>
      </c>
      <c r="R35">
        <f>IF(Assumptions!E34="","",Assumptions!E34)</f>
        <v/>
      </c>
      <c r="S35">
        <f>IF(Assumptions!F34="","",Assumptions!F34)</f>
        <v/>
      </c>
    </row>
    <row r="36">
      <c r="A36" s="12" t="n"/>
      <c r="B36" s="32" t="n"/>
      <c r="C36" s="10">
        <f>IF(B36="","",YEAR(B36))</f>
        <v/>
      </c>
      <c r="D36" s="12" t="n"/>
      <c r="E36" s="12" t="n"/>
      <c r="F36" s="33" t="n"/>
      <c r="G36" s="36">
        <f>IF(OR(B36="",Assumptions!$B$5=""),"",IFERROR(EDATE(B36,Assumptions!$B$5),""))</f>
        <v/>
      </c>
      <c r="H36" s="12" t="n"/>
      <c r="I36" s="32" t="n"/>
      <c r="J36" s="33" t="n"/>
      <c r="K36" s="10">
        <f>IF(A36="","",IF(OR(G36="",Assumptions!$B$4="",Assumptions!$B$6=""),"",IF(G36+Assumptions!$B$6&lt;=Assumptions!$B$4,"Yes","No")))</f>
        <v/>
      </c>
      <c r="L36" s="10">
        <f>IF(A36="","",IF(K36&lt;&gt;"Yes","",IF(H36="Renewed","Yes",IF(OR(H36="Not Renewed",H36="Canceled Before Renewal"),"No",""))))</f>
        <v/>
      </c>
      <c r="M36" s="37">
        <f>IF(A36="","",IF(OR(L36&lt;&gt;"Yes",F36="",J36=""),"",IFERROR((J36-F36)/F36,"")))</f>
        <v/>
      </c>
      <c r="N36" s="21">
        <f>IF(A36="","",IF(OR(B36="",D36="",E36="",F36=""),"Check required inputs",IF(AND(I36&lt;&gt;"",I36&lt;B36),"Check date order",IF(AND(K36="Yes",OR(H36="",H36="Pending")),"Check overdue outcome",IF(AND(H36="Renewed",I36=""),"Check renewed date",IF(AND(H36="Renewed",J36=""),"Check renewed premium",IF(AND(OR(H36="Not Renewed",H36="Canceled Before Renewal"),I36=""),"Check outcome date","")))))))</f>
        <v/>
      </c>
      <c r="O36" s="18" t="n"/>
      <c r="Q36">
        <f>IF(Assumptions!D35="","",Assumptions!D35)</f>
        <v/>
      </c>
      <c r="R36">
        <f>IF(Assumptions!E35="","",Assumptions!E35)</f>
        <v/>
      </c>
      <c r="S36">
        <f>IF(Assumptions!F35="","",Assumptions!F35)</f>
        <v/>
      </c>
    </row>
    <row r="37">
      <c r="A37" s="12" t="n"/>
      <c r="B37" s="32" t="n"/>
      <c r="C37" s="8">
        <f>IF(B37="","",YEAR(B37))</f>
        <v/>
      </c>
      <c r="D37" s="12" t="n"/>
      <c r="E37" s="12" t="n"/>
      <c r="F37" s="33" t="n"/>
      <c r="G37" s="34">
        <f>IF(OR(B37="",Assumptions!$B$5=""),"",IFERROR(EDATE(B37,Assumptions!$B$5),""))</f>
        <v/>
      </c>
      <c r="H37" s="12" t="n"/>
      <c r="I37" s="32" t="n"/>
      <c r="J37" s="33" t="n"/>
      <c r="K37" s="8">
        <f>IF(A37="","",IF(OR(G37="",Assumptions!$B$4="",Assumptions!$B$6=""),"",IF(G37+Assumptions!$B$6&lt;=Assumptions!$B$4,"Yes","No")))</f>
        <v/>
      </c>
      <c r="L37" s="8">
        <f>IF(A37="","",IF(K37&lt;&gt;"Yes","",IF(H37="Renewed","Yes",IF(OR(H37="Not Renewed",H37="Canceled Before Renewal"),"No",""))))</f>
        <v/>
      </c>
      <c r="M37" s="35">
        <f>IF(A37="","",IF(OR(L37&lt;&gt;"Yes",F37="",J37=""),"",IFERROR((J37-F37)/F37,"")))</f>
        <v/>
      </c>
      <c r="N37" s="17">
        <f>IF(A37="","",IF(OR(B37="",D37="",E37="",F37=""),"Check required inputs",IF(AND(I37&lt;&gt;"",I37&lt;B37),"Check date order",IF(AND(K37="Yes",OR(H37="",H37="Pending")),"Check overdue outcome",IF(AND(H37="Renewed",I37=""),"Check renewed date",IF(AND(H37="Renewed",J37=""),"Check renewed premium",IF(AND(OR(H37="Not Renewed",H37="Canceled Before Renewal"),I37=""),"Check outcome date","")))))))</f>
        <v/>
      </c>
      <c r="O37" s="18" t="n"/>
      <c r="Q37">
        <f>IF(Assumptions!D36="","",Assumptions!D36)</f>
        <v/>
      </c>
      <c r="R37">
        <f>IF(Assumptions!E36="","",Assumptions!E36)</f>
        <v/>
      </c>
      <c r="S37">
        <f>IF(Assumptions!F36="","",Assumptions!F36)</f>
        <v/>
      </c>
    </row>
    <row r="38">
      <c r="A38" s="12" t="n"/>
      <c r="B38" s="32" t="n"/>
      <c r="C38" s="10">
        <f>IF(B38="","",YEAR(B38))</f>
        <v/>
      </c>
      <c r="D38" s="12" t="n"/>
      <c r="E38" s="12" t="n"/>
      <c r="F38" s="33" t="n"/>
      <c r="G38" s="36">
        <f>IF(OR(B38="",Assumptions!$B$5=""),"",IFERROR(EDATE(B38,Assumptions!$B$5),""))</f>
        <v/>
      </c>
      <c r="H38" s="12" t="n"/>
      <c r="I38" s="32" t="n"/>
      <c r="J38" s="33" t="n"/>
      <c r="K38" s="10">
        <f>IF(A38="","",IF(OR(G38="",Assumptions!$B$4="",Assumptions!$B$6=""),"",IF(G38+Assumptions!$B$6&lt;=Assumptions!$B$4,"Yes","No")))</f>
        <v/>
      </c>
      <c r="L38" s="10">
        <f>IF(A38="","",IF(K38&lt;&gt;"Yes","",IF(H38="Renewed","Yes",IF(OR(H38="Not Renewed",H38="Canceled Before Renewal"),"No",""))))</f>
        <v/>
      </c>
      <c r="M38" s="37">
        <f>IF(A38="","",IF(OR(L38&lt;&gt;"Yes",F38="",J38=""),"",IFERROR((J38-F38)/F38,"")))</f>
        <v/>
      </c>
      <c r="N38" s="21">
        <f>IF(A38="","",IF(OR(B38="",D38="",E38="",F38=""),"Check required inputs",IF(AND(I38&lt;&gt;"",I38&lt;B38),"Check date order",IF(AND(K38="Yes",OR(H38="",H38="Pending")),"Check overdue outcome",IF(AND(H38="Renewed",I38=""),"Check renewed date",IF(AND(H38="Renewed",J38=""),"Check renewed premium",IF(AND(OR(H38="Not Renewed",H38="Canceled Before Renewal"),I38=""),"Check outcome date","")))))))</f>
        <v/>
      </c>
      <c r="O38" s="18" t="n"/>
      <c r="Q38">
        <f>IF(Assumptions!D37="","",Assumptions!D37)</f>
        <v/>
      </c>
      <c r="R38">
        <f>IF(Assumptions!E37="","",Assumptions!E37)</f>
        <v/>
      </c>
      <c r="S38">
        <f>IF(Assumptions!F37="","",Assumptions!F37)</f>
        <v/>
      </c>
    </row>
    <row r="39">
      <c r="A39" s="12" t="n"/>
      <c r="B39" s="32" t="n"/>
      <c r="C39" s="8">
        <f>IF(B39="","",YEAR(B39))</f>
        <v/>
      </c>
      <c r="D39" s="12" t="n"/>
      <c r="E39" s="12" t="n"/>
      <c r="F39" s="33" t="n"/>
      <c r="G39" s="34">
        <f>IF(OR(B39="",Assumptions!$B$5=""),"",IFERROR(EDATE(B39,Assumptions!$B$5),""))</f>
        <v/>
      </c>
      <c r="H39" s="12" t="n"/>
      <c r="I39" s="32" t="n"/>
      <c r="J39" s="33" t="n"/>
      <c r="K39" s="8">
        <f>IF(A39="","",IF(OR(G39="",Assumptions!$B$4="",Assumptions!$B$6=""),"",IF(G39+Assumptions!$B$6&lt;=Assumptions!$B$4,"Yes","No")))</f>
        <v/>
      </c>
      <c r="L39" s="8">
        <f>IF(A39="","",IF(K39&lt;&gt;"Yes","",IF(H39="Renewed","Yes",IF(OR(H39="Not Renewed",H39="Canceled Before Renewal"),"No",""))))</f>
        <v/>
      </c>
      <c r="M39" s="35">
        <f>IF(A39="","",IF(OR(L39&lt;&gt;"Yes",F39="",J39=""),"",IFERROR((J39-F39)/F39,"")))</f>
        <v/>
      </c>
      <c r="N39" s="17">
        <f>IF(A39="","",IF(OR(B39="",D39="",E39="",F39=""),"Check required inputs",IF(AND(I39&lt;&gt;"",I39&lt;B39),"Check date order",IF(AND(K39="Yes",OR(H39="",H39="Pending")),"Check overdue outcome",IF(AND(H39="Renewed",I39=""),"Check renewed date",IF(AND(H39="Renewed",J39=""),"Check renewed premium",IF(AND(OR(H39="Not Renewed",H39="Canceled Before Renewal"),I39=""),"Check outcome date","")))))))</f>
        <v/>
      </c>
      <c r="O39" s="18" t="n"/>
      <c r="Q39">
        <f>IF(Assumptions!D38="","",Assumptions!D38)</f>
        <v/>
      </c>
      <c r="R39">
        <f>IF(Assumptions!E38="","",Assumptions!E38)</f>
        <v/>
      </c>
      <c r="S39">
        <f>IF(Assumptions!F38="","",Assumptions!F38)</f>
        <v/>
      </c>
    </row>
    <row r="40">
      <c r="A40" s="12" t="n"/>
      <c r="B40" s="32" t="n"/>
      <c r="C40" s="10">
        <f>IF(B40="","",YEAR(B40))</f>
        <v/>
      </c>
      <c r="D40" s="12" t="n"/>
      <c r="E40" s="12" t="n"/>
      <c r="F40" s="33" t="n"/>
      <c r="G40" s="36">
        <f>IF(OR(B40="",Assumptions!$B$5=""),"",IFERROR(EDATE(B40,Assumptions!$B$5),""))</f>
        <v/>
      </c>
      <c r="H40" s="12" t="n"/>
      <c r="I40" s="32" t="n"/>
      <c r="J40" s="33" t="n"/>
      <c r="K40" s="10">
        <f>IF(A40="","",IF(OR(G40="",Assumptions!$B$4="",Assumptions!$B$6=""),"",IF(G40+Assumptions!$B$6&lt;=Assumptions!$B$4,"Yes","No")))</f>
        <v/>
      </c>
      <c r="L40" s="10">
        <f>IF(A40="","",IF(K40&lt;&gt;"Yes","",IF(H40="Renewed","Yes",IF(OR(H40="Not Renewed",H40="Canceled Before Renewal"),"No",""))))</f>
        <v/>
      </c>
      <c r="M40" s="37">
        <f>IF(A40="","",IF(OR(L40&lt;&gt;"Yes",F40="",J40=""),"",IFERROR((J40-F40)/F40,"")))</f>
        <v/>
      </c>
      <c r="N40" s="21">
        <f>IF(A40="","",IF(OR(B40="",D40="",E40="",F40=""),"Check required inputs",IF(AND(I40&lt;&gt;"",I40&lt;B40),"Check date order",IF(AND(K40="Yes",OR(H40="",H40="Pending")),"Check overdue outcome",IF(AND(H40="Renewed",I40=""),"Check renewed date",IF(AND(H40="Renewed",J40=""),"Check renewed premium",IF(AND(OR(H40="Not Renewed",H40="Canceled Before Renewal"),I40=""),"Check outcome date","")))))))</f>
        <v/>
      </c>
      <c r="O40" s="18" t="n"/>
      <c r="Q40">
        <f>IF(Assumptions!D39="","",Assumptions!D39)</f>
        <v/>
      </c>
      <c r="R40">
        <f>IF(Assumptions!E39="","",Assumptions!E39)</f>
        <v/>
      </c>
      <c r="S40">
        <f>IF(Assumptions!F39="","",Assumptions!F39)</f>
        <v/>
      </c>
    </row>
    <row r="41">
      <c r="A41" s="12" t="n"/>
      <c r="B41" s="32" t="n"/>
      <c r="C41" s="8">
        <f>IF(B41="","",YEAR(B41))</f>
        <v/>
      </c>
      <c r="D41" s="12" t="n"/>
      <c r="E41" s="12" t="n"/>
      <c r="F41" s="33" t="n"/>
      <c r="G41" s="34">
        <f>IF(OR(B41="",Assumptions!$B$5=""),"",IFERROR(EDATE(B41,Assumptions!$B$5),""))</f>
        <v/>
      </c>
      <c r="H41" s="12" t="n"/>
      <c r="I41" s="32" t="n"/>
      <c r="J41" s="33" t="n"/>
      <c r="K41" s="8">
        <f>IF(A41="","",IF(OR(G41="",Assumptions!$B$4="",Assumptions!$B$6=""),"",IF(G41+Assumptions!$B$6&lt;=Assumptions!$B$4,"Yes","No")))</f>
        <v/>
      </c>
      <c r="L41" s="8">
        <f>IF(A41="","",IF(K41&lt;&gt;"Yes","",IF(H41="Renewed","Yes",IF(OR(H41="Not Renewed",H41="Canceled Before Renewal"),"No",""))))</f>
        <v/>
      </c>
      <c r="M41" s="35">
        <f>IF(A41="","",IF(OR(L41&lt;&gt;"Yes",F41="",J41=""),"",IFERROR((J41-F41)/F41,"")))</f>
        <v/>
      </c>
      <c r="N41" s="17">
        <f>IF(A41="","",IF(OR(B41="",D41="",E41="",F41=""),"Check required inputs",IF(AND(I41&lt;&gt;"",I41&lt;B41),"Check date order",IF(AND(K41="Yes",OR(H41="",H41="Pending")),"Check overdue outcome",IF(AND(H41="Renewed",I41=""),"Check renewed date",IF(AND(H41="Renewed",J41=""),"Check renewed premium",IF(AND(OR(H41="Not Renewed",H41="Canceled Before Renewal"),I41=""),"Check outcome date","")))))))</f>
        <v/>
      </c>
      <c r="O41" s="18" t="n"/>
      <c r="Q41">
        <f>IF(Assumptions!D40="","",Assumptions!D40)</f>
        <v/>
      </c>
      <c r="R41">
        <f>IF(Assumptions!E40="","",Assumptions!E40)</f>
        <v/>
      </c>
      <c r="S41">
        <f>IF(Assumptions!F40="","",Assumptions!F40)</f>
        <v/>
      </c>
    </row>
    <row r="42">
      <c r="A42" s="12" t="n"/>
      <c r="B42" s="32" t="n"/>
      <c r="C42" s="10">
        <f>IF(B42="","",YEAR(B42))</f>
        <v/>
      </c>
      <c r="D42" s="12" t="n"/>
      <c r="E42" s="12" t="n"/>
      <c r="F42" s="33" t="n"/>
      <c r="G42" s="36">
        <f>IF(OR(B42="",Assumptions!$B$5=""),"",IFERROR(EDATE(B42,Assumptions!$B$5),""))</f>
        <v/>
      </c>
      <c r="H42" s="12" t="n"/>
      <c r="I42" s="32" t="n"/>
      <c r="J42" s="33" t="n"/>
      <c r="K42" s="10">
        <f>IF(A42="","",IF(OR(G42="",Assumptions!$B$4="",Assumptions!$B$6=""),"",IF(G42+Assumptions!$B$6&lt;=Assumptions!$B$4,"Yes","No")))</f>
        <v/>
      </c>
      <c r="L42" s="10">
        <f>IF(A42="","",IF(K42&lt;&gt;"Yes","",IF(H42="Renewed","Yes",IF(OR(H42="Not Renewed",H42="Canceled Before Renewal"),"No",""))))</f>
        <v/>
      </c>
      <c r="M42" s="37">
        <f>IF(A42="","",IF(OR(L42&lt;&gt;"Yes",F42="",J42=""),"",IFERROR((J42-F42)/F42,"")))</f>
        <v/>
      </c>
      <c r="N42" s="21">
        <f>IF(A42="","",IF(OR(B42="",D42="",E42="",F42=""),"Check required inputs",IF(AND(I42&lt;&gt;"",I42&lt;B42),"Check date order",IF(AND(K42="Yes",OR(H42="",H42="Pending")),"Check overdue outcome",IF(AND(H42="Renewed",I42=""),"Check renewed date",IF(AND(H42="Renewed",J42=""),"Check renewed premium",IF(AND(OR(H42="Not Renewed",H42="Canceled Before Renewal"),I42=""),"Check outcome date","")))))))</f>
        <v/>
      </c>
      <c r="O42" s="18" t="n"/>
      <c r="Q42">
        <f>IF(Assumptions!D41="","",Assumptions!D41)</f>
        <v/>
      </c>
      <c r="R42">
        <f>IF(Assumptions!E41="","",Assumptions!E41)</f>
        <v/>
      </c>
      <c r="S42">
        <f>IF(Assumptions!F41="","",Assumptions!F41)</f>
        <v/>
      </c>
    </row>
    <row r="43">
      <c r="A43" s="12" t="n"/>
      <c r="B43" s="32" t="n"/>
      <c r="C43" s="8">
        <f>IF(B43="","",YEAR(B43))</f>
        <v/>
      </c>
      <c r="D43" s="12" t="n"/>
      <c r="E43" s="12" t="n"/>
      <c r="F43" s="33" t="n"/>
      <c r="G43" s="34">
        <f>IF(OR(B43="",Assumptions!$B$5=""),"",IFERROR(EDATE(B43,Assumptions!$B$5),""))</f>
        <v/>
      </c>
      <c r="H43" s="12" t="n"/>
      <c r="I43" s="32" t="n"/>
      <c r="J43" s="33" t="n"/>
      <c r="K43" s="8">
        <f>IF(A43="","",IF(OR(G43="",Assumptions!$B$4="",Assumptions!$B$6=""),"",IF(G43+Assumptions!$B$6&lt;=Assumptions!$B$4,"Yes","No")))</f>
        <v/>
      </c>
      <c r="L43" s="8">
        <f>IF(A43="","",IF(K43&lt;&gt;"Yes","",IF(H43="Renewed","Yes",IF(OR(H43="Not Renewed",H43="Canceled Before Renewal"),"No",""))))</f>
        <v/>
      </c>
      <c r="M43" s="35">
        <f>IF(A43="","",IF(OR(L43&lt;&gt;"Yes",F43="",J43=""),"",IFERROR((J43-F43)/F43,"")))</f>
        <v/>
      </c>
      <c r="N43" s="17">
        <f>IF(A43="","",IF(OR(B43="",D43="",E43="",F43=""),"Check required inputs",IF(AND(I43&lt;&gt;"",I43&lt;B43),"Check date order",IF(AND(K43="Yes",OR(H43="",H43="Pending")),"Check overdue outcome",IF(AND(H43="Renewed",I43=""),"Check renewed date",IF(AND(H43="Renewed",J43=""),"Check renewed premium",IF(AND(OR(H43="Not Renewed",H43="Canceled Before Renewal"),I43=""),"Check outcome date","")))))))</f>
        <v/>
      </c>
      <c r="O43" s="18" t="n"/>
      <c r="Q43">
        <f>IF(Assumptions!D42="","",Assumptions!D42)</f>
        <v/>
      </c>
      <c r="R43">
        <f>IF(Assumptions!E42="","",Assumptions!E42)</f>
        <v/>
      </c>
      <c r="S43">
        <f>IF(Assumptions!F42="","",Assumptions!F42)</f>
        <v/>
      </c>
    </row>
    <row r="44">
      <c r="A44" s="12" t="n"/>
      <c r="B44" s="32" t="n"/>
      <c r="C44" s="10">
        <f>IF(B44="","",YEAR(B44))</f>
        <v/>
      </c>
      <c r="D44" s="12" t="n"/>
      <c r="E44" s="12" t="n"/>
      <c r="F44" s="33" t="n"/>
      <c r="G44" s="36">
        <f>IF(OR(B44="",Assumptions!$B$5=""),"",IFERROR(EDATE(B44,Assumptions!$B$5),""))</f>
        <v/>
      </c>
      <c r="H44" s="12" t="n"/>
      <c r="I44" s="32" t="n"/>
      <c r="J44" s="33" t="n"/>
      <c r="K44" s="10">
        <f>IF(A44="","",IF(OR(G44="",Assumptions!$B$4="",Assumptions!$B$6=""),"",IF(G44+Assumptions!$B$6&lt;=Assumptions!$B$4,"Yes","No")))</f>
        <v/>
      </c>
      <c r="L44" s="10">
        <f>IF(A44="","",IF(K44&lt;&gt;"Yes","",IF(H44="Renewed","Yes",IF(OR(H44="Not Renewed",H44="Canceled Before Renewal"),"No",""))))</f>
        <v/>
      </c>
      <c r="M44" s="37">
        <f>IF(A44="","",IF(OR(L44&lt;&gt;"Yes",F44="",J44=""),"",IFERROR((J44-F44)/F44,"")))</f>
        <v/>
      </c>
      <c r="N44" s="21">
        <f>IF(A44="","",IF(OR(B44="",D44="",E44="",F44=""),"Check required inputs",IF(AND(I44&lt;&gt;"",I44&lt;B44),"Check date order",IF(AND(K44="Yes",OR(H44="",H44="Pending")),"Check overdue outcome",IF(AND(H44="Renewed",I44=""),"Check renewed date",IF(AND(H44="Renewed",J44=""),"Check renewed premium",IF(AND(OR(H44="Not Renewed",H44="Canceled Before Renewal"),I44=""),"Check outcome date","")))))))</f>
        <v/>
      </c>
      <c r="O44" s="18" t="n"/>
      <c r="Q44">
        <f>IF(Assumptions!D43="","",Assumptions!D43)</f>
        <v/>
      </c>
      <c r="R44">
        <f>IF(Assumptions!E43="","",Assumptions!E43)</f>
        <v/>
      </c>
      <c r="S44">
        <f>IF(Assumptions!F43="","",Assumptions!F43)</f>
        <v/>
      </c>
    </row>
    <row r="45">
      <c r="A45" s="12" t="n"/>
      <c r="B45" s="32" t="n"/>
      <c r="C45" s="8">
        <f>IF(B45="","",YEAR(B45))</f>
        <v/>
      </c>
      <c r="D45" s="12" t="n"/>
      <c r="E45" s="12" t="n"/>
      <c r="F45" s="33" t="n"/>
      <c r="G45" s="34">
        <f>IF(OR(B45="",Assumptions!$B$5=""),"",IFERROR(EDATE(B45,Assumptions!$B$5),""))</f>
        <v/>
      </c>
      <c r="H45" s="12" t="n"/>
      <c r="I45" s="32" t="n"/>
      <c r="J45" s="33" t="n"/>
      <c r="K45" s="8">
        <f>IF(A45="","",IF(OR(G45="",Assumptions!$B$4="",Assumptions!$B$6=""),"",IF(G45+Assumptions!$B$6&lt;=Assumptions!$B$4,"Yes","No")))</f>
        <v/>
      </c>
      <c r="L45" s="8">
        <f>IF(A45="","",IF(K45&lt;&gt;"Yes","",IF(H45="Renewed","Yes",IF(OR(H45="Not Renewed",H45="Canceled Before Renewal"),"No",""))))</f>
        <v/>
      </c>
      <c r="M45" s="35">
        <f>IF(A45="","",IF(OR(L45&lt;&gt;"Yes",F45="",J45=""),"",IFERROR((J45-F45)/F45,"")))</f>
        <v/>
      </c>
      <c r="N45" s="17">
        <f>IF(A45="","",IF(OR(B45="",D45="",E45="",F45=""),"Check required inputs",IF(AND(I45&lt;&gt;"",I45&lt;B45),"Check date order",IF(AND(K45="Yes",OR(H45="",H45="Pending")),"Check overdue outcome",IF(AND(H45="Renewed",I45=""),"Check renewed date",IF(AND(H45="Renewed",J45=""),"Check renewed premium",IF(AND(OR(H45="Not Renewed",H45="Canceled Before Renewal"),I45=""),"Check outcome date","")))))))</f>
        <v/>
      </c>
      <c r="O45" s="18" t="n"/>
      <c r="Q45">
        <f>IF(Assumptions!D44="","",Assumptions!D44)</f>
        <v/>
      </c>
      <c r="R45">
        <f>IF(Assumptions!E44="","",Assumptions!E44)</f>
        <v/>
      </c>
      <c r="S45">
        <f>IF(Assumptions!F44="","",Assumptions!F44)</f>
        <v/>
      </c>
    </row>
    <row r="46">
      <c r="A46" s="12" t="n"/>
      <c r="B46" s="32" t="n"/>
      <c r="C46" s="10">
        <f>IF(B46="","",YEAR(B46))</f>
        <v/>
      </c>
      <c r="D46" s="12" t="n"/>
      <c r="E46" s="12" t="n"/>
      <c r="F46" s="33" t="n"/>
      <c r="G46" s="36">
        <f>IF(OR(B46="",Assumptions!$B$5=""),"",IFERROR(EDATE(B46,Assumptions!$B$5),""))</f>
        <v/>
      </c>
      <c r="H46" s="12" t="n"/>
      <c r="I46" s="32" t="n"/>
      <c r="J46" s="33" t="n"/>
      <c r="K46" s="10">
        <f>IF(A46="","",IF(OR(G46="",Assumptions!$B$4="",Assumptions!$B$6=""),"",IF(G46+Assumptions!$B$6&lt;=Assumptions!$B$4,"Yes","No")))</f>
        <v/>
      </c>
      <c r="L46" s="10">
        <f>IF(A46="","",IF(K46&lt;&gt;"Yes","",IF(H46="Renewed","Yes",IF(OR(H46="Not Renewed",H46="Canceled Before Renewal"),"No",""))))</f>
        <v/>
      </c>
      <c r="M46" s="37">
        <f>IF(A46="","",IF(OR(L46&lt;&gt;"Yes",F46="",J46=""),"",IFERROR((J46-F46)/F46,"")))</f>
        <v/>
      </c>
      <c r="N46" s="21">
        <f>IF(A46="","",IF(OR(B46="",D46="",E46="",F46=""),"Check required inputs",IF(AND(I46&lt;&gt;"",I46&lt;B46),"Check date order",IF(AND(K46="Yes",OR(H46="",H46="Pending")),"Check overdue outcome",IF(AND(H46="Renewed",I46=""),"Check renewed date",IF(AND(H46="Renewed",J46=""),"Check renewed premium",IF(AND(OR(H46="Not Renewed",H46="Canceled Before Renewal"),I46=""),"Check outcome date","")))))))</f>
        <v/>
      </c>
      <c r="O46" s="18" t="n"/>
      <c r="Q46">
        <f>IF(Assumptions!D45="","",Assumptions!D45)</f>
        <v/>
      </c>
      <c r="R46">
        <f>IF(Assumptions!E45="","",Assumptions!E45)</f>
        <v/>
      </c>
      <c r="S46">
        <f>IF(Assumptions!F45="","",Assumptions!F45)</f>
        <v/>
      </c>
    </row>
    <row r="47">
      <c r="A47" s="12" t="n"/>
      <c r="B47" s="32" t="n"/>
      <c r="C47" s="8">
        <f>IF(B47="","",YEAR(B47))</f>
        <v/>
      </c>
      <c r="D47" s="12" t="n"/>
      <c r="E47" s="12" t="n"/>
      <c r="F47" s="33" t="n"/>
      <c r="G47" s="34">
        <f>IF(OR(B47="",Assumptions!$B$5=""),"",IFERROR(EDATE(B47,Assumptions!$B$5),""))</f>
        <v/>
      </c>
      <c r="H47" s="12" t="n"/>
      <c r="I47" s="32" t="n"/>
      <c r="J47" s="33" t="n"/>
      <c r="K47" s="8">
        <f>IF(A47="","",IF(OR(G47="",Assumptions!$B$4="",Assumptions!$B$6=""),"",IF(G47+Assumptions!$B$6&lt;=Assumptions!$B$4,"Yes","No")))</f>
        <v/>
      </c>
      <c r="L47" s="8">
        <f>IF(A47="","",IF(K47&lt;&gt;"Yes","",IF(H47="Renewed","Yes",IF(OR(H47="Not Renewed",H47="Canceled Before Renewal"),"No",""))))</f>
        <v/>
      </c>
      <c r="M47" s="35">
        <f>IF(A47="","",IF(OR(L47&lt;&gt;"Yes",F47="",J47=""),"",IFERROR((J47-F47)/F47,"")))</f>
        <v/>
      </c>
      <c r="N47" s="17">
        <f>IF(A47="","",IF(OR(B47="",D47="",E47="",F47=""),"Check required inputs",IF(AND(I47&lt;&gt;"",I47&lt;B47),"Check date order",IF(AND(K47="Yes",OR(H47="",H47="Pending")),"Check overdue outcome",IF(AND(H47="Renewed",I47=""),"Check renewed date",IF(AND(H47="Renewed",J47=""),"Check renewed premium",IF(AND(OR(H47="Not Renewed",H47="Canceled Before Renewal"),I47=""),"Check outcome date","")))))))</f>
        <v/>
      </c>
      <c r="O47" s="18" t="n"/>
      <c r="Q47">
        <f>IF(Assumptions!D46="","",Assumptions!D46)</f>
        <v/>
      </c>
      <c r="R47">
        <f>IF(Assumptions!E46="","",Assumptions!E46)</f>
        <v/>
      </c>
      <c r="S47">
        <f>IF(Assumptions!F46="","",Assumptions!F46)</f>
        <v/>
      </c>
    </row>
    <row r="48">
      <c r="A48" s="12" t="n"/>
      <c r="B48" s="32" t="n"/>
      <c r="C48" s="10">
        <f>IF(B48="","",YEAR(B48))</f>
        <v/>
      </c>
      <c r="D48" s="12" t="n"/>
      <c r="E48" s="12" t="n"/>
      <c r="F48" s="33" t="n"/>
      <c r="G48" s="36">
        <f>IF(OR(B48="",Assumptions!$B$5=""),"",IFERROR(EDATE(B48,Assumptions!$B$5),""))</f>
        <v/>
      </c>
      <c r="H48" s="12" t="n"/>
      <c r="I48" s="32" t="n"/>
      <c r="J48" s="33" t="n"/>
      <c r="K48" s="10">
        <f>IF(A48="","",IF(OR(G48="",Assumptions!$B$4="",Assumptions!$B$6=""),"",IF(G48+Assumptions!$B$6&lt;=Assumptions!$B$4,"Yes","No")))</f>
        <v/>
      </c>
      <c r="L48" s="10">
        <f>IF(A48="","",IF(K48&lt;&gt;"Yes","",IF(H48="Renewed","Yes",IF(OR(H48="Not Renewed",H48="Canceled Before Renewal"),"No",""))))</f>
        <v/>
      </c>
      <c r="M48" s="37">
        <f>IF(A48="","",IF(OR(L48&lt;&gt;"Yes",F48="",J48=""),"",IFERROR((J48-F48)/F48,"")))</f>
        <v/>
      </c>
      <c r="N48" s="21">
        <f>IF(A48="","",IF(OR(B48="",D48="",E48="",F48=""),"Check required inputs",IF(AND(I48&lt;&gt;"",I48&lt;B48),"Check date order",IF(AND(K48="Yes",OR(H48="",H48="Pending")),"Check overdue outcome",IF(AND(H48="Renewed",I48=""),"Check renewed date",IF(AND(H48="Renewed",J48=""),"Check renewed premium",IF(AND(OR(H48="Not Renewed",H48="Canceled Before Renewal"),I48=""),"Check outcome date","")))))))</f>
        <v/>
      </c>
      <c r="O48" s="18" t="n"/>
      <c r="Q48">
        <f>IF(Assumptions!D47="","",Assumptions!D47)</f>
        <v/>
      </c>
      <c r="R48">
        <f>IF(Assumptions!E47="","",Assumptions!E47)</f>
        <v/>
      </c>
      <c r="S48">
        <f>IF(Assumptions!F47="","",Assumptions!F47)</f>
        <v/>
      </c>
    </row>
    <row r="49">
      <c r="A49" s="12" t="n"/>
      <c r="B49" s="32" t="n"/>
      <c r="C49" s="8">
        <f>IF(B49="","",YEAR(B49))</f>
        <v/>
      </c>
      <c r="D49" s="12" t="n"/>
      <c r="E49" s="12" t="n"/>
      <c r="F49" s="33" t="n"/>
      <c r="G49" s="34">
        <f>IF(OR(B49="",Assumptions!$B$5=""),"",IFERROR(EDATE(B49,Assumptions!$B$5),""))</f>
        <v/>
      </c>
      <c r="H49" s="12" t="n"/>
      <c r="I49" s="32" t="n"/>
      <c r="J49" s="33" t="n"/>
      <c r="K49" s="8">
        <f>IF(A49="","",IF(OR(G49="",Assumptions!$B$4="",Assumptions!$B$6=""),"",IF(G49+Assumptions!$B$6&lt;=Assumptions!$B$4,"Yes","No")))</f>
        <v/>
      </c>
      <c r="L49" s="8">
        <f>IF(A49="","",IF(K49&lt;&gt;"Yes","",IF(H49="Renewed","Yes",IF(OR(H49="Not Renewed",H49="Canceled Before Renewal"),"No",""))))</f>
        <v/>
      </c>
      <c r="M49" s="35">
        <f>IF(A49="","",IF(OR(L49&lt;&gt;"Yes",F49="",J49=""),"",IFERROR((J49-F49)/F49,"")))</f>
        <v/>
      </c>
      <c r="N49" s="17">
        <f>IF(A49="","",IF(OR(B49="",D49="",E49="",F49=""),"Check required inputs",IF(AND(I49&lt;&gt;"",I49&lt;B49),"Check date order",IF(AND(K49="Yes",OR(H49="",H49="Pending")),"Check overdue outcome",IF(AND(H49="Renewed",I49=""),"Check renewed date",IF(AND(H49="Renewed",J49=""),"Check renewed premium",IF(AND(OR(H49="Not Renewed",H49="Canceled Before Renewal"),I49=""),"Check outcome date","")))))))</f>
        <v/>
      </c>
      <c r="O49" s="18" t="n"/>
      <c r="Q49">
        <f>IF(Assumptions!D48="","",Assumptions!D48)</f>
        <v/>
      </c>
      <c r="R49">
        <f>IF(Assumptions!E48="","",Assumptions!E48)</f>
        <v/>
      </c>
      <c r="S49">
        <f>IF(Assumptions!F48="","",Assumptions!F48)</f>
        <v/>
      </c>
    </row>
    <row r="50">
      <c r="A50" s="12" t="n"/>
      <c r="B50" s="32" t="n"/>
      <c r="C50" s="10">
        <f>IF(B50="","",YEAR(B50))</f>
        <v/>
      </c>
      <c r="D50" s="12" t="n"/>
      <c r="E50" s="12" t="n"/>
      <c r="F50" s="33" t="n"/>
      <c r="G50" s="36">
        <f>IF(OR(B50="",Assumptions!$B$5=""),"",IFERROR(EDATE(B50,Assumptions!$B$5),""))</f>
        <v/>
      </c>
      <c r="H50" s="12" t="n"/>
      <c r="I50" s="32" t="n"/>
      <c r="J50" s="33" t="n"/>
      <c r="K50" s="10">
        <f>IF(A50="","",IF(OR(G50="",Assumptions!$B$4="",Assumptions!$B$6=""),"",IF(G50+Assumptions!$B$6&lt;=Assumptions!$B$4,"Yes","No")))</f>
        <v/>
      </c>
      <c r="L50" s="10">
        <f>IF(A50="","",IF(K50&lt;&gt;"Yes","",IF(H50="Renewed","Yes",IF(OR(H50="Not Renewed",H50="Canceled Before Renewal"),"No",""))))</f>
        <v/>
      </c>
      <c r="M50" s="37">
        <f>IF(A50="","",IF(OR(L50&lt;&gt;"Yes",F50="",J50=""),"",IFERROR((J50-F50)/F50,"")))</f>
        <v/>
      </c>
      <c r="N50" s="21">
        <f>IF(A50="","",IF(OR(B50="",D50="",E50="",F50=""),"Check required inputs",IF(AND(I50&lt;&gt;"",I50&lt;B50),"Check date order",IF(AND(K50="Yes",OR(H50="",H50="Pending")),"Check overdue outcome",IF(AND(H50="Renewed",I50=""),"Check renewed date",IF(AND(H50="Renewed",J50=""),"Check renewed premium",IF(AND(OR(H50="Not Renewed",H50="Canceled Before Renewal"),I50=""),"Check outcome date","")))))))</f>
        <v/>
      </c>
      <c r="O50" s="18" t="n"/>
      <c r="Q50">
        <f>IF(Assumptions!D49="","",Assumptions!D49)</f>
        <v/>
      </c>
      <c r="R50">
        <f>IF(Assumptions!E49="","",Assumptions!E49)</f>
        <v/>
      </c>
      <c r="S50">
        <f>IF(Assumptions!F49="","",Assumptions!F49)</f>
        <v/>
      </c>
    </row>
    <row r="51">
      <c r="A51" s="12" t="n"/>
      <c r="B51" s="32" t="n"/>
      <c r="C51" s="8">
        <f>IF(B51="","",YEAR(B51))</f>
        <v/>
      </c>
      <c r="D51" s="12" t="n"/>
      <c r="E51" s="12" t="n"/>
      <c r="F51" s="33" t="n"/>
      <c r="G51" s="34">
        <f>IF(OR(B51="",Assumptions!$B$5=""),"",IFERROR(EDATE(B51,Assumptions!$B$5),""))</f>
        <v/>
      </c>
      <c r="H51" s="12" t="n"/>
      <c r="I51" s="32" t="n"/>
      <c r="J51" s="33" t="n"/>
      <c r="K51" s="8">
        <f>IF(A51="","",IF(OR(G51="",Assumptions!$B$4="",Assumptions!$B$6=""),"",IF(G51+Assumptions!$B$6&lt;=Assumptions!$B$4,"Yes","No")))</f>
        <v/>
      </c>
      <c r="L51" s="8">
        <f>IF(A51="","",IF(K51&lt;&gt;"Yes","",IF(H51="Renewed","Yes",IF(OR(H51="Not Renewed",H51="Canceled Before Renewal"),"No",""))))</f>
        <v/>
      </c>
      <c r="M51" s="35">
        <f>IF(A51="","",IF(OR(L51&lt;&gt;"Yes",F51="",J51=""),"",IFERROR((J51-F51)/F51,"")))</f>
        <v/>
      </c>
      <c r="N51" s="17">
        <f>IF(A51="","",IF(OR(B51="",D51="",E51="",F51=""),"Check required inputs",IF(AND(I51&lt;&gt;"",I51&lt;B51),"Check date order",IF(AND(K51="Yes",OR(H51="",H51="Pending")),"Check overdue outcome",IF(AND(H51="Renewed",I51=""),"Check renewed date",IF(AND(H51="Renewed",J51=""),"Check renewed premium",IF(AND(OR(H51="Not Renewed",H51="Canceled Before Renewal"),I51=""),"Check outcome date","")))))))</f>
        <v/>
      </c>
      <c r="O51" s="18" t="n"/>
      <c r="Q51">
        <f>IF(Assumptions!D50="","",Assumptions!D50)</f>
        <v/>
      </c>
      <c r="R51">
        <f>IF(Assumptions!E50="","",Assumptions!E50)</f>
        <v/>
      </c>
      <c r="S51">
        <f>IF(Assumptions!F50="","",Assumptions!F50)</f>
        <v/>
      </c>
    </row>
    <row r="52">
      <c r="A52" s="12" t="n"/>
      <c r="B52" s="32" t="n"/>
      <c r="C52" s="10">
        <f>IF(B52="","",YEAR(B52))</f>
        <v/>
      </c>
      <c r="D52" s="12" t="n"/>
      <c r="E52" s="12" t="n"/>
      <c r="F52" s="33" t="n"/>
      <c r="G52" s="36">
        <f>IF(OR(B52="",Assumptions!$B$5=""),"",IFERROR(EDATE(B52,Assumptions!$B$5),""))</f>
        <v/>
      </c>
      <c r="H52" s="12" t="n"/>
      <c r="I52" s="32" t="n"/>
      <c r="J52" s="33" t="n"/>
      <c r="K52" s="10">
        <f>IF(A52="","",IF(OR(G52="",Assumptions!$B$4="",Assumptions!$B$6=""),"",IF(G52+Assumptions!$B$6&lt;=Assumptions!$B$4,"Yes","No")))</f>
        <v/>
      </c>
      <c r="L52" s="10">
        <f>IF(A52="","",IF(K52&lt;&gt;"Yes","",IF(H52="Renewed","Yes",IF(OR(H52="Not Renewed",H52="Canceled Before Renewal"),"No",""))))</f>
        <v/>
      </c>
      <c r="M52" s="37">
        <f>IF(A52="","",IF(OR(L52&lt;&gt;"Yes",F52="",J52=""),"",IFERROR((J52-F52)/F52,"")))</f>
        <v/>
      </c>
      <c r="N52" s="21">
        <f>IF(A52="","",IF(OR(B52="",D52="",E52="",F52=""),"Check required inputs",IF(AND(I52&lt;&gt;"",I52&lt;B52),"Check date order",IF(AND(K52="Yes",OR(H52="",H52="Pending")),"Check overdue outcome",IF(AND(H52="Renewed",I52=""),"Check renewed date",IF(AND(H52="Renewed",J52=""),"Check renewed premium",IF(AND(OR(H52="Not Renewed",H52="Canceled Before Renewal"),I52=""),"Check outcome date","")))))))</f>
        <v/>
      </c>
      <c r="O52" s="18" t="n"/>
      <c r="Q52">
        <f>IF(Assumptions!D51="","",Assumptions!D51)</f>
        <v/>
      </c>
      <c r="R52">
        <f>IF(Assumptions!E51="","",Assumptions!E51)</f>
        <v/>
      </c>
      <c r="S52">
        <f>IF(Assumptions!F51="","",Assumptions!F51)</f>
        <v/>
      </c>
    </row>
    <row r="53">
      <c r="A53" s="12" t="n"/>
      <c r="B53" s="32" t="n"/>
      <c r="C53" s="8">
        <f>IF(B53="","",YEAR(B53))</f>
        <v/>
      </c>
      <c r="D53" s="12" t="n"/>
      <c r="E53" s="12" t="n"/>
      <c r="F53" s="33" t="n"/>
      <c r="G53" s="34">
        <f>IF(OR(B53="",Assumptions!$B$5=""),"",IFERROR(EDATE(B53,Assumptions!$B$5),""))</f>
        <v/>
      </c>
      <c r="H53" s="12" t="n"/>
      <c r="I53" s="32" t="n"/>
      <c r="J53" s="33" t="n"/>
      <c r="K53" s="8">
        <f>IF(A53="","",IF(OR(G53="",Assumptions!$B$4="",Assumptions!$B$6=""),"",IF(G53+Assumptions!$B$6&lt;=Assumptions!$B$4,"Yes","No")))</f>
        <v/>
      </c>
      <c r="L53" s="8">
        <f>IF(A53="","",IF(K53&lt;&gt;"Yes","",IF(H53="Renewed","Yes",IF(OR(H53="Not Renewed",H53="Canceled Before Renewal"),"No",""))))</f>
        <v/>
      </c>
      <c r="M53" s="35">
        <f>IF(A53="","",IF(OR(L53&lt;&gt;"Yes",F53="",J53=""),"",IFERROR((J53-F53)/F53,"")))</f>
        <v/>
      </c>
      <c r="N53" s="17">
        <f>IF(A53="","",IF(OR(B53="",D53="",E53="",F53=""),"Check required inputs",IF(AND(I53&lt;&gt;"",I53&lt;B53),"Check date order",IF(AND(K53="Yes",OR(H53="",H53="Pending")),"Check overdue outcome",IF(AND(H53="Renewed",I53=""),"Check renewed date",IF(AND(H53="Renewed",J53=""),"Check renewed premium",IF(AND(OR(H53="Not Renewed",H53="Canceled Before Renewal"),I53=""),"Check outcome date","")))))))</f>
        <v/>
      </c>
      <c r="O53" s="18" t="n"/>
      <c r="Q53">
        <f>IF(Assumptions!D52="","",Assumptions!D52)</f>
        <v/>
      </c>
      <c r="R53">
        <f>IF(Assumptions!E52="","",Assumptions!E52)</f>
        <v/>
      </c>
      <c r="S53">
        <f>IF(Assumptions!F52="","",Assumptions!F52)</f>
        <v/>
      </c>
    </row>
    <row r="54">
      <c r="A54" s="12" t="n"/>
      <c r="B54" s="32" t="n"/>
      <c r="C54" s="10">
        <f>IF(B54="","",YEAR(B54))</f>
        <v/>
      </c>
      <c r="D54" s="12" t="n"/>
      <c r="E54" s="12" t="n"/>
      <c r="F54" s="33" t="n"/>
      <c r="G54" s="36">
        <f>IF(OR(B54="",Assumptions!$B$5=""),"",IFERROR(EDATE(B54,Assumptions!$B$5),""))</f>
        <v/>
      </c>
      <c r="H54" s="12" t="n"/>
      <c r="I54" s="32" t="n"/>
      <c r="J54" s="33" t="n"/>
      <c r="K54" s="10">
        <f>IF(A54="","",IF(OR(G54="",Assumptions!$B$4="",Assumptions!$B$6=""),"",IF(G54+Assumptions!$B$6&lt;=Assumptions!$B$4,"Yes","No")))</f>
        <v/>
      </c>
      <c r="L54" s="10">
        <f>IF(A54="","",IF(K54&lt;&gt;"Yes","",IF(H54="Renewed","Yes",IF(OR(H54="Not Renewed",H54="Canceled Before Renewal"),"No",""))))</f>
        <v/>
      </c>
      <c r="M54" s="37">
        <f>IF(A54="","",IF(OR(L54&lt;&gt;"Yes",F54="",J54=""),"",IFERROR((J54-F54)/F54,"")))</f>
        <v/>
      </c>
      <c r="N54" s="21">
        <f>IF(A54="","",IF(OR(B54="",D54="",E54="",F54=""),"Check required inputs",IF(AND(I54&lt;&gt;"",I54&lt;B54),"Check date order",IF(AND(K54="Yes",OR(H54="",H54="Pending")),"Check overdue outcome",IF(AND(H54="Renewed",I54=""),"Check renewed date",IF(AND(H54="Renewed",J54=""),"Check renewed premium",IF(AND(OR(H54="Not Renewed",H54="Canceled Before Renewal"),I54=""),"Check outcome date","")))))))</f>
        <v/>
      </c>
      <c r="O54" s="18" t="n"/>
      <c r="Q54">
        <f>IF(Assumptions!D53="","",Assumptions!D53)</f>
        <v/>
      </c>
      <c r="R54">
        <f>IF(Assumptions!E53="","",Assumptions!E53)</f>
        <v/>
      </c>
      <c r="S54">
        <f>IF(Assumptions!F53="","",Assumptions!F53)</f>
        <v/>
      </c>
    </row>
    <row r="55">
      <c r="A55" s="12" t="n"/>
      <c r="B55" s="32" t="n"/>
      <c r="C55" s="8">
        <f>IF(B55="","",YEAR(B55))</f>
        <v/>
      </c>
      <c r="D55" s="12" t="n"/>
      <c r="E55" s="12" t="n"/>
      <c r="F55" s="33" t="n"/>
      <c r="G55" s="34">
        <f>IF(OR(B55="",Assumptions!$B$5=""),"",IFERROR(EDATE(B55,Assumptions!$B$5),""))</f>
        <v/>
      </c>
      <c r="H55" s="12" t="n"/>
      <c r="I55" s="32" t="n"/>
      <c r="J55" s="33" t="n"/>
      <c r="K55" s="8">
        <f>IF(A55="","",IF(OR(G55="",Assumptions!$B$4="",Assumptions!$B$6=""),"",IF(G55+Assumptions!$B$6&lt;=Assumptions!$B$4,"Yes","No")))</f>
        <v/>
      </c>
      <c r="L55" s="8">
        <f>IF(A55="","",IF(K55&lt;&gt;"Yes","",IF(H55="Renewed","Yes",IF(OR(H55="Not Renewed",H55="Canceled Before Renewal"),"No",""))))</f>
        <v/>
      </c>
      <c r="M55" s="35">
        <f>IF(A55="","",IF(OR(L55&lt;&gt;"Yes",F55="",J55=""),"",IFERROR((J55-F55)/F55,"")))</f>
        <v/>
      </c>
      <c r="N55" s="17">
        <f>IF(A55="","",IF(OR(B55="",D55="",E55="",F55=""),"Check required inputs",IF(AND(I55&lt;&gt;"",I55&lt;B55),"Check date order",IF(AND(K55="Yes",OR(H55="",H55="Pending")),"Check overdue outcome",IF(AND(H55="Renewed",I55=""),"Check renewed date",IF(AND(H55="Renewed",J55=""),"Check renewed premium",IF(AND(OR(H55="Not Renewed",H55="Canceled Before Renewal"),I55=""),"Check outcome date","")))))))</f>
        <v/>
      </c>
      <c r="O55" s="18" t="n"/>
      <c r="Q55">
        <f>IF(Assumptions!D54="","",Assumptions!D54)</f>
        <v/>
      </c>
      <c r="R55">
        <f>IF(Assumptions!E54="","",Assumptions!E54)</f>
        <v/>
      </c>
      <c r="S55">
        <f>IF(Assumptions!F54="","",Assumptions!F54)</f>
        <v/>
      </c>
    </row>
    <row r="56">
      <c r="A56" s="12" t="n"/>
      <c r="B56" s="32" t="n"/>
      <c r="C56" s="10">
        <f>IF(B56="","",YEAR(B56))</f>
        <v/>
      </c>
      <c r="D56" s="12" t="n"/>
      <c r="E56" s="12" t="n"/>
      <c r="F56" s="33" t="n"/>
      <c r="G56" s="36">
        <f>IF(OR(B56="",Assumptions!$B$5=""),"",IFERROR(EDATE(B56,Assumptions!$B$5),""))</f>
        <v/>
      </c>
      <c r="H56" s="12" t="n"/>
      <c r="I56" s="32" t="n"/>
      <c r="J56" s="33" t="n"/>
      <c r="K56" s="10">
        <f>IF(A56="","",IF(OR(G56="",Assumptions!$B$4="",Assumptions!$B$6=""),"",IF(G56+Assumptions!$B$6&lt;=Assumptions!$B$4,"Yes","No")))</f>
        <v/>
      </c>
      <c r="L56" s="10">
        <f>IF(A56="","",IF(K56&lt;&gt;"Yes","",IF(H56="Renewed","Yes",IF(OR(H56="Not Renewed",H56="Canceled Before Renewal"),"No",""))))</f>
        <v/>
      </c>
      <c r="M56" s="37">
        <f>IF(A56="","",IF(OR(L56&lt;&gt;"Yes",F56="",J56=""),"",IFERROR((J56-F56)/F56,"")))</f>
        <v/>
      </c>
      <c r="N56" s="21">
        <f>IF(A56="","",IF(OR(B56="",D56="",E56="",F56=""),"Check required inputs",IF(AND(I56&lt;&gt;"",I56&lt;B56),"Check date order",IF(AND(K56="Yes",OR(H56="",H56="Pending")),"Check overdue outcome",IF(AND(H56="Renewed",I56=""),"Check renewed date",IF(AND(H56="Renewed",J56=""),"Check renewed premium",IF(AND(OR(H56="Not Renewed",H56="Canceled Before Renewal"),I56=""),"Check outcome date","")))))))</f>
        <v/>
      </c>
      <c r="O56" s="18" t="n"/>
      <c r="Q56">
        <f>IF(Assumptions!D55="","",Assumptions!D55)</f>
        <v/>
      </c>
      <c r="R56">
        <f>IF(Assumptions!E55="","",Assumptions!E55)</f>
        <v/>
      </c>
      <c r="S56">
        <f>IF(Assumptions!F55="","",Assumptions!F55)</f>
        <v/>
      </c>
    </row>
    <row r="57">
      <c r="A57" s="12" t="n"/>
      <c r="B57" s="32" t="n"/>
      <c r="C57" s="8">
        <f>IF(B57="","",YEAR(B57))</f>
        <v/>
      </c>
      <c r="D57" s="12" t="n"/>
      <c r="E57" s="12" t="n"/>
      <c r="F57" s="33" t="n"/>
      <c r="G57" s="34">
        <f>IF(OR(B57="",Assumptions!$B$5=""),"",IFERROR(EDATE(B57,Assumptions!$B$5),""))</f>
        <v/>
      </c>
      <c r="H57" s="12" t="n"/>
      <c r="I57" s="32" t="n"/>
      <c r="J57" s="33" t="n"/>
      <c r="K57" s="8">
        <f>IF(A57="","",IF(OR(G57="",Assumptions!$B$4="",Assumptions!$B$6=""),"",IF(G57+Assumptions!$B$6&lt;=Assumptions!$B$4,"Yes","No")))</f>
        <v/>
      </c>
      <c r="L57" s="8">
        <f>IF(A57="","",IF(K57&lt;&gt;"Yes","",IF(H57="Renewed","Yes",IF(OR(H57="Not Renewed",H57="Canceled Before Renewal"),"No",""))))</f>
        <v/>
      </c>
      <c r="M57" s="35">
        <f>IF(A57="","",IF(OR(L57&lt;&gt;"Yes",F57="",J57=""),"",IFERROR((J57-F57)/F57,"")))</f>
        <v/>
      </c>
      <c r="N57" s="17">
        <f>IF(A57="","",IF(OR(B57="",D57="",E57="",F57=""),"Check required inputs",IF(AND(I57&lt;&gt;"",I57&lt;B57),"Check date order",IF(AND(K57="Yes",OR(H57="",H57="Pending")),"Check overdue outcome",IF(AND(H57="Renewed",I57=""),"Check renewed date",IF(AND(H57="Renewed",J57=""),"Check renewed premium",IF(AND(OR(H57="Not Renewed",H57="Canceled Before Renewal"),I57=""),"Check outcome date","")))))))</f>
        <v/>
      </c>
      <c r="O57" s="18" t="n"/>
      <c r="Q57">
        <f>IF(Assumptions!D56="","",Assumptions!D56)</f>
        <v/>
      </c>
      <c r="R57">
        <f>IF(Assumptions!E56="","",Assumptions!E56)</f>
        <v/>
      </c>
      <c r="S57">
        <f>IF(Assumptions!F56="","",Assumptions!F56)</f>
        <v/>
      </c>
    </row>
    <row r="58">
      <c r="A58" s="12" t="n"/>
      <c r="B58" s="32" t="n"/>
      <c r="C58" s="10">
        <f>IF(B58="","",YEAR(B58))</f>
        <v/>
      </c>
      <c r="D58" s="12" t="n"/>
      <c r="E58" s="12" t="n"/>
      <c r="F58" s="33" t="n"/>
      <c r="G58" s="36">
        <f>IF(OR(B58="",Assumptions!$B$5=""),"",IFERROR(EDATE(B58,Assumptions!$B$5),""))</f>
        <v/>
      </c>
      <c r="H58" s="12" t="n"/>
      <c r="I58" s="32" t="n"/>
      <c r="J58" s="33" t="n"/>
      <c r="K58" s="10">
        <f>IF(A58="","",IF(OR(G58="",Assumptions!$B$4="",Assumptions!$B$6=""),"",IF(G58+Assumptions!$B$6&lt;=Assumptions!$B$4,"Yes","No")))</f>
        <v/>
      </c>
      <c r="L58" s="10">
        <f>IF(A58="","",IF(K58&lt;&gt;"Yes","",IF(H58="Renewed","Yes",IF(OR(H58="Not Renewed",H58="Canceled Before Renewal"),"No",""))))</f>
        <v/>
      </c>
      <c r="M58" s="37">
        <f>IF(A58="","",IF(OR(L58&lt;&gt;"Yes",F58="",J58=""),"",IFERROR((J58-F58)/F58,"")))</f>
        <v/>
      </c>
      <c r="N58" s="21">
        <f>IF(A58="","",IF(OR(B58="",D58="",E58="",F58=""),"Check required inputs",IF(AND(I58&lt;&gt;"",I58&lt;B58),"Check date order",IF(AND(K58="Yes",OR(H58="",H58="Pending")),"Check overdue outcome",IF(AND(H58="Renewed",I58=""),"Check renewed date",IF(AND(H58="Renewed",J58=""),"Check renewed premium",IF(AND(OR(H58="Not Renewed",H58="Canceled Before Renewal"),I58=""),"Check outcome date","")))))))</f>
        <v/>
      </c>
      <c r="O58" s="18" t="n"/>
      <c r="Q58">
        <f>IF(Assumptions!D57="","",Assumptions!D57)</f>
        <v/>
      </c>
      <c r="R58">
        <f>IF(Assumptions!E57="","",Assumptions!E57)</f>
        <v/>
      </c>
      <c r="S58">
        <f>IF(Assumptions!F57="","",Assumptions!F57)</f>
        <v/>
      </c>
    </row>
    <row r="59">
      <c r="A59" s="12" t="n"/>
      <c r="B59" s="32" t="n"/>
      <c r="C59" s="8">
        <f>IF(B59="","",YEAR(B59))</f>
        <v/>
      </c>
      <c r="D59" s="12" t="n"/>
      <c r="E59" s="12" t="n"/>
      <c r="F59" s="33" t="n"/>
      <c r="G59" s="34">
        <f>IF(OR(B59="",Assumptions!$B$5=""),"",IFERROR(EDATE(B59,Assumptions!$B$5),""))</f>
        <v/>
      </c>
      <c r="H59" s="12" t="n"/>
      <c r="I59" s="32" t="n"/>
      <c r="J59" s="33" t="n"/>
      <c r="K59" s="8">
        <f>IF(A59="","",IF(OR(G59="",Assumptions!$B$4="",Assumptions!$B$6=""),"",IF(G59+Assumptions!$B$6&lt;=Assumptions!$B$4,"Yes","No")))</f>
        <v/>
      </c>
      <c r="L59" s="8">
        <f>IF(A59="","",IF(K59&lt;&gt;"Yes","",IF(H59="Renewed","Yes",IF(OR(H59="Not Renewed",H59="Canceled Before Renewal"),"No",""))))</f>
        <v/>
      </c>
      <c r="M59" s="35">
        <f>IF(A59="","",IF(OR(L59&lt;&gt;"Yes",F59="",J59=""),"",IFERROR((J59-F59)/F59,"")))</f>
        <v/>
      </c>
      <c r="N59" s="17">
        <f>IF(A59="","",IF(OR(B59="",D59="",E59="",F59=""),"Check required inputs",IF(AND(I59&lt;&gt;"",I59&lt;B59),"Check date order",IF(AND(K59="Yes",OR(H59="",H59="Pending")),"Check overdue outcome",IF(AND(H59="Renewed",I59=""),"Check renewed date",IF(AND(H59="Renewed",J59=""),"Check renewed premium",IF(AND(OR(H59="Not Renewed",H59="Canceled Before Renewal"),I59=""),"Check outcome date","")))))))</f>
        <v/>
      </c>
      <c r="O59" s="18" t="n"/>
      <c r="Q59">
        <f>IF(Assumptions!D58="","",Assumptions!D58)</f>
        <v/>
      </c>
      <c r="R59">
        <f>IF(Assumptions!E58="","",Assumptions!E58)</f>
        <v/>
      </c>
      <c r="S59">
        <f>IF(Assumptions!F58="","",Assumptions!F58)</f>
        <v/>
      </c>
    </row>
    <row r="60">
      <c r="A60" s="12" t="n"/>
      <c r="B60" s="32" t="n"/>
      <c r="C60" s="10">
        <f>IF(B60="","",YEAR(B60))</f>
        <v/>
      </c>
      <c r="D60" s="12" t="n"/>
      <c r="E60" s="12" t="n"/>
      <c r="F60" s="33" t="n"/>
      <c r="G60" s="36">
        <f>IF(OR(B60="",Assumptions!$B$5=""),"",IFERROR(EDATE(B60,Assumptions!$B$5),""))</f>
        <v/>
      </c>
      <c r="H60" s="12" t="n"/>
      <c r="I60" s="32" t="n"/>
      <c r="J60" s="33" t="n"/>
      <c r="K60" s="10">
        <f>IF(A60="","",IF(OR(G60="",Assumptions!$B$4="",Assumptions!$B$6=""),"",IF(G60+Assumptions!$B$6&lt;=Assumptions!$B$4,"Yes","No")))</f>
        <v/>
      </c>
      <c r="L60" s="10">
        <f>IF(A60="","",IF(K60&lt;&gt;"Yes","",IF(H60="Renewed","Yes",IF(OR(H60="Not Renewed",H60="Canceled Before Renewal"),"No",""))))</f>
        <v/>
      </c>
      <c r="M60" s="37">
        <f>IF(A60="","",IF(OR(L60&lt;&gt;"Yes",F60="",J60=""),"",IFERROR((J60-F60)/F60,"")))</f>
        <v/>
      </c>
      <c r="N60" s="21">
        <f>IF(A60="","",IF(OR(B60="",D60="",E60="",F60=""),"Check required inputs",IF(AND(I60&lt;&gt;"",I60&lt;B60),"Check date order",IF(AND(K60="Yes",OR(H60="",H60="Pending")),"Check overdue outcome",IF(AND(H60="Renewed",I60=""),"Check renewed date",IF(AND(H60="Renewed",J60=""),"Check renewed premium",IF(AND(OR(H60="Not Renewed",H60="Canceled Before Renewal"),I60=""),"Check outcome date","")))))))</f>
        <v/>
      </c>
      <c r="O60" s="18" t="n"/>
      <c r="Q60">
        <f>IF(Assumptions!D59="","",Assumptions!D59)</f>
        <v/>
      </c>
      <c r="R60">
        <f>IF(Assumptions!E59="","",Assumptions!E59)</f>
        <v/>
      </c>
      <c r="S60">
        <f>IF(Assumptions!F59="","",Assumptions!F59)</f>
        <v/>
      </c>
    </row>
    <row r="61">
      <c r="A61" s="12" t="n"/>
      <c r="B61" s="32" t="n"/>
      <c r="C61" s="8">
        <f>IF(B61="","",YEAR(B61))</f>
        <v/>
      </c>
      <c r="D61" s="12" t="n"/>
      <c r="E61" s="12" t="n"/>
      <c r="F61" s="33" t="n"/>
      <c r="G61" s="34">
        <f>IF(OR(B61="",Assumptions!$B$5=""),"",IFERROR(EDATE(B61,Assumptions!$B$5),""))</f>
        <v/>
      </c>
      <c r="H61" s="12" t="n"/>
      <c r="I61" s="32" t="n"/>
      <c r="J61" s="33" t="n"/>
      <c r="K61" s="8">
        <f>IF(A61="","",IF(OR(G61="",Assumptions!$B$4="",Assumptions!$B$6=""),"",IF(G61+Assumptions!$B$6&lt;=Assumptions!$B$4,"Yes","No")))</f>
        <v/>
      </c>
      <c r="L61" s="8">
        <f>IF(A61="","",IF(K61&lt;&gt;"Yes","",IF(H61="Renewed","Yes",IF(OR(H61="Not Renewed",H61="Canceled Before Renewal"),"No",""))))</f>
        <v/>
      </c>
      <c r="M61" s="35">
        <f>IF(A61="","",IF(OR(L61&lt;&gt;"Yes",F61="",J61=""),"",IFERROR((J61-F61)/F61,"")))</f>
        <v/>
      </c>
      <c r="N61" s="17">
        <f>IF(A61="","",IF(OR(B61="",D61="",E61="",F61=""),"Check required inputs",IF(AND(I61&lt;&gt;"",I61&lt;B61),"Check date order",IF(AND(K61="Yes",OR(H61="",H61="Pending")),"Check overdue outcome",IF(AND(H61="Renewed",I61=""),"Check renewed date",IF(AND(H61="Renewed",J61=""),"Check renewed premium",IF(AND(OR(H61="Not Renewed",H61="Canceled Before Renewal"),I61=""),"Check outcome date","")))))))</f>
        <v/>
      </c>
      <c r="O61" s="18" t="n"/>
      <c r="Q61">
        <f>IF(Assumptions!D60="","",Assumptions!D60)</f>
        <v/>
      </c>
      <c r="R61">
        <f>IF(Assumptions!E60="","",Assumptions!E60)</f>
        <v/>
      </c>
      <c r="S61">
        <f>IF(Assumptions!F60="","",Assumptions!F60)</f>
        <v/>
      </c>
    </row>
    <row r="62">
      <c r="A62" s="12" t="n"/>
      <c r="B62" s="32" t="n"/>
      <c r="C62" s="10">
        <f>IF(B62="","",YEAR(B62))</f>
        <v/>
      </c>
      <c r="D62" s="12" t="n"/>
      <c r="E62" s="12" t="n"/>
      <c r="F62" s="33" t="n"/>
      <c r="G62" s="36">
        <f>IF(OR(B62="",Assumptions!$B$5=""),"",IFERROR(EDATE(B62,Assumptions!$B$5),""))</f>
        <v/>
      </c>
      <c r="H62" s="12" t="n"/>
      <c r="I62" s="32" t="n"/>
      <c r="J62" s="33" t="n"/>
      <c r="K62" s="10">
        <f>IF(A62="","",IF(OR(G62="",Assumptions!$B$4="",Assumptions!$B$6=""),"",IF(G62+Assumptions!$B$6&lt;=Assumptions!$B$4,"Yes","No")))</f>
        <v/>
      </c>
      <c r="L62" s="10">
        <f>IF(A62="","",IF(K62&lt;&gt;"Yes","",IF(H62="Renewed","Yes",IF(OR(H62="Not Renewed",H62="Canceled Before Renewal"),"No",""))))</f>
        <v/>
      </c>
      <c r="M62" s="37">
        <f>IF(A62="","",IF(OR(L62&lt;&gt;"Yes",F62="",J62=""),"",IFERROR((J62-F62)/F62,"")))</f>
        <v/>
      </c>
      <c r="N62" s="21">
        <f>IF(A62="","",IF(OR(B62="",D62="",E62="",F62=""),"Check required inputs",IF(AND(I62&lt;&gt;"",I62&lt;B62),"Check date order",IF(AND(K62="Yes",OR(H62="",H62="Pending")),"Check overdue outcome",IF(AND(H62="Renewed",I62=""),"Check renewed date",IF(AND(H62="Renewed",J62=""),"Check renewed premium",IF(AND(OR(H62="Not Renewed",H62="Canceled Before Renewal"),I62=""),"Check outcome date","")))))))</f>
        <v/>
      </c>
      <c r="O62" s="18" t="n"/>
      <c r="Q62">
        <f>IF(Assumptions!D61="","",Assumptions!D61)</f>
        <v/>
      </c>
      <c r="R62">
        <f>IF(Assumptions!E61="","",Assumptions!E61)</f>
        <v/>
      </c>
      <c r="S62">
        <f>IF(Assumptions!F61="","",Assumptions!F61)</f>
        <v/>
      </c>
    </row>
    <row r="63">
      <c r="A63" s="12" t="n"/>
      <c r="B63" s="32" t="n"/>
      <c r="C63" s="8">
        <f>IF(B63="","",YEAR(B63))</f>
        <v/>
      </c>
      <c r="D63" s="12" t="n"/>
      <c r="E63" s="12" t="n"/>
      <c r="F63" s="33" t="n"/>
      <c r="G63" s="34">
        <f>IF(OR(B63="",Assumptions!$B$5=""),"",IFERROR(EDATE(B63,Assumptions!$B$5),""))</f>
        <v/>
      </c>
      <c r="H63" s="12" t="n"/>
      <c r="I63" s="32" t="n"/>
      <c r="J63" s="33" t="n"/>
      <c r="K63" s="8">
        <f>IF(A63="","",IF(OR(G63="",Assumptions!$B$4="",Assumptions!$B$6=""),"",IF(G63+Assumptions!$B$6&lt;=Assumptions!$B$4,"Yes","No")))</f>
        <v/>
      </c>
      <c r="L63" s="8">
        <f>IF(A63="","",IF(K63&lt;&gt;"Yes","",IF(H63="Renewed","Yes",IF(OR(H63="Not Renewed",H63="Canceled Before Renewal"),"No",""))))</f>
        <v/>
      </c>
      <c r="M63" s="35">
        <f>IF(A63="","",IF(OR(L63&lt;&gt;"Yes",F63="",J63=""),"",IFERROR((J63-F63)/F63,"")))</f>
        <v/>
      </c>
      <c r="N63" s="17">
        <f>IF(A63="","",IF(OR(B63="",D63="",E63="",F63=""),"Check required inputs",IF(AND(I63&lt;&gt;"",I63&lt;B63),"Check date order",IF(AND(K63="Yes",OR(H63="",H63="Pending")),"Check overdue outcome",IF(AND(H63="Renewed",I63=""),"Check renewed date",IF(AND(H63="Renewed",J63=""),"Check renewed premium",IF(AND(OR(H63="Not Renewed",H63="Canceled Before Renewal"),I63=""),"Check outcome date","")))))))</f>
        <v/>
      </c>
      <c r="O63" s="18" t="n"/>
      <c r="Q63">
        <f>IF(Assumptions!D62="","",Assumptions!D62)</f>
        <v/>
      </c>
      <c r="R63">
        <f>IF(Assumptions!E62="","",Assumptions!E62)</f>
        <v/>
      </c>
      <c r="S63">
        <f>IF(Assumptions!F62="","",Assumptions!F62)</f>
        <v/>
      </c>
    </row>
    <row r="64">
      <c r="A64" s="12" t="n"/>
      <c r="B64" s="32" t="n"/>
      <c r="C64" s="10">
        <f>IF(B64="","",YEAR(B64))</f>
        <v/>
      </c>
      <c r="D64" s="12" t="n"/>
      <c r="E64" s="12" t="n"/>
      <c r="F64" s="33" t="n"/>
      <c r="G64" s="36">
        <f>IF(OR(B64="",Assumptions!$B$5=""),"",IFERROR(EDATE(B64,Assumptions!$B$5),""))</f>
        <v/>
      </c>
      <c r="H64" s="12" t="n"/>
      <c r="I64" s="32" t="n"/>
      <c r="J64" s="33" t="n"/>
      <c r="K64" s="10">
        <f>IF(A64="","",IF(OR(G64="",Assumptions!$B$4="",Assumptions!$B$6=""),"",IF(G64+Assumptions!$B$6&lt;=Assumptions!$B$4,"Yes","No")))</f>
        <v/>
      </c>
      <c r="L64" s="10">
        <f>IF(A64="","",IF(K64&lt;&gt;"Yes","",IF(H64="Renewed","Yes",IF(OR(H64="Not Renewed",H64="Canceled Before Renewal"),"No",""))))</f>
        <v/>
      </c>
      <c r="M64" s="37">
        <f>IF(A64="","",IF(OR(L64&lt;&gt;"Yes",F64="",J64=""),"",IFERROR((J64-F64)/F64,"")))</f>
        <v/>
      </c>
      <c r="N64" s="21">
        <f>IF(A64="","",IF(OR(B64="",D64="",E64="",F64=""),"Check required inputs",IF(AND(I64&lt;&gt;"",I64&lt;B64),"Check date order",IF(AND(K64="Yes",OR(H64="",H64="Pending")),"Check overdue outcome",IF(AND(H64="Renewed",I64=""),"Check renewed date",IF(AND(H64="Renewed",J64=""),"Check renewed premium",IF(AND(OR(H64="Not Renewed",H64="Canceled Before Renewal"),I64=""),"Check outcome date","")))))))</f>
        <v/>
      </c>
      <c r="O64" s="18" t="n"/>
      <c r="Q64">
        <f>IF(Assumptions!D63="","",Assumptions!D63)</f>
        <v/>
      </c>
      <c r="R64">
        <f>IF(Assumptions!E63="","",Assumptions!E63)</f>
        <v/>
      </c>
      <c r="S64">
        <f>IF(Assumptions!F63="","",Assumptions!F63)</f>
        <v/>
      </c>
    </row>
    <row r="65">
      <c r="A65" s="12" t="n"/>
      <c r="B65" s="32" t="n"/>
      <c r="C65" s="8">
        <f>IF(B65="","",YEAR(B65))</f>
        <v/>
      </c>
      <c r="D65" s="12" t="n"/>
      <c r="E65" s="12" t="n"/>
      <c r="F65" s="33" t="n"/>
      <c r="G65" s="34">
        <f>IF(OR(B65="",Assumptions!$B$5=""),"",IFERROR(EDATE(B65,Assumptions!$B$5),""))</f>
        <v/>
      </c>
      <c r="H65" s="12" t="n"/>
      <c r="I65" s="32" t="n"/>
      <c r="J65" s="33" t="n"/>
      <c r="K65" s="8">
        <f>IF(A65="","",IF(OR(G65="",Assumptions!$B$4="",Assumptions!$B$6=""),"",IF(G65+Assumptions!$B$6&lt;=Assumptions!$B$4,"Yes","No")))</f>
        <v/>
      </c>
      <c r="L65" s="8">
        <f>IF(A65="","",IF(K65&lt;&gt;"Yes","",IF(H65="Renewed","Yes",IF(OR(H65="Not Renewed",H65="Canceled Before Renewal"),"No",""))))</f>
        <v/>
      </c>
      <c r="M65" s="35">
        <f>IF(A65="","",IF(OR(L65&lt;&gt;"Yes",F65="",J65=""),"",IFERROR((J65-F65)/F65,"")))</f>
        <v/>
      </c>
      <c r="N65" s="17">
        <f>IF(A65="","",IF(OR(B65="",D65="",E65="",F65=""),"Check required inputs",IF(AND(I65&lt;&gt;"",I65&lt;B65),"Check date order",IF(AND(K65="Yes",OR(H65="",H65="Pending")),"Check overdue outcome",IF(AND(H65="Renewed",I65=""),"Check renewed date",IF(AND(H65="Renewed",J65=""),"Check renewed premium",IF(AND(OR(H65="Not Renewed",H65="Canceled Before Renewal"),I65=""),"Check outcome date","")))))))</f>
        <v/>
      </c>
      <c r="O65" s="18" t="n"/>
      <c r="Q65">
        <f>IF(Assumptions!D64="","",Assumptions!D64)</f>
        <v/>
      </c>
      <c r="R65">
        <f>IF(Assumptions!E64="","",Assumptions!E64)</f>
        <v/>
      </c>
      <c r="S65">
        <f>IF(Assumptions!F64="","",Assumptions!F64)</f>
        <v/>
      </c>
    </row>
    <row r="66">
      <c r="A66" s="12" t="n"/>
      <c r="B66" s="32" t="n"/>
      <c r="C66" s="10">
        <f>IF(B66="","",YEAR(B66))</f>
        <v/>
      </c>
      <c r="D66" s="12" t="n"/>
      <c r="E66" s="12" t="n"/>
      <c r="F66" s="33" t="n"/>
      <c r="G66" s="36">
        <f>IF(OR(B66="",Assumptions!$B$5=""),"",IFERROR(EDATE(B66,Assumptions!$B$5),""))</f>
        <v/>
      </c>
      <c r="H66" s="12" t="n"/>
      <c r="I66" s="32" t="n"/>
      <c r="J66" s="33" t="n"/>
      <c r="K66" s="10">
        <f>IF(A66="","",IF(OR(G66="",Assumptions!$B$4="",Assumptions!$B$6=""),"",IF(G66+Assumptions!$B$6&lt;=Assumptions!$B$4,"Yes","No")))</f>
        <v/>
      </c>
      <c r="L66" s="10">
        <f>IF(A66="","",IF(K66&lt;&gt;"Yes","",IF(H66="Renewed","Yes",IF(OR(H66="Not Renewed",H66="Canceled Before Renewal"),"No",""))))</f>
        <v/>
      </c>
      <c r="M66" s="37">
        <f>IF(A66="","",IF(OR(L66&lt;&gt;"Yes",F66="",J66=""),"",IFERROR((J66-F66)/F66,"")))</f>
        <v/>
      </c>
      <c r="N66" s="21">
        <f>IF(A66="","",IF(OR(B66="",D66="",E66="",F66=""),"Check required inputs",IF(AND(I66&lt;&gt;"",I66&lt;B66),"Check date order",IF(AND(K66="Yes",OR(H66="",H66="Pending")),"Check overdue outcome",IF(AND(H66="Renewed",I66=""),"Check renewed date",IF(AND(H66="Renewed",J66=""),"Check renewed premium",IF(AND(OR(H66="Not Renewed",H66="Canceled Before Renewal"),I66=""),"Check outcome date","")))))))</f>
        <v/>
      </c>
      <c r="O66" s="18" t="n"/>
      <c r="Q66">
        <f>IF(Assumptions!D65="","",Assumptions!D65)</f>
        <v/>
      </c>
      <c r="R66">
        <f>IF(Assumptions!E65="","",Assumptions!E65)</f>
        <v/>
      </c>
      <c r="S66">
        <f>IF(Assumptions!F65="","",Assumptions!F65)</f>
        <v/>
      </c>
    </row>
    <row r="67">
      <c r="A67" s="12" t="n"/>
      <c r="B67" s="32" t="n"/>
      <c r="C67" s="8">
        <f>IF(B67="","",YEAR(B67))</f>
        <v/>
      </c>
      <c r="D67" s="12" t="n"/>
      <c r="E67" s="12" t="n"/>
      <c r="F67" s="33" t="n"/>
      <c r="G67" s="34">
        <f>IF(OR(B67="",Assumptions!$B$5=""),"",IFERROR(EDATE(B67,Assumptions!$B$5),""))</f>
        <v/>
      </c>
      <c r="H67" s="12" t="n"/>
      <c r="I67" s="32" t="n"/>
      <c r="J67" s="33" t="n"/>
      <c r="K67" s="8">
        <f>IF(A67="","",IF(OR(G67="",Assumptions!$B$4="",Assumptions!$B$6=""),"",IF(G67+Assumptions!$B$6&lt;=Assumptions!$B$4,"Yes","No")))</f>
        <v/>
      </c>
      <c r="L67" s="8">
        <f>IF(A67="","",IF(K67&lt;&gt;"Yes","",IF(H67="Renewed","Yes",IF(OR(H67="Not Renewed",H67="Canceled Before Renewal"),"No",""))))</f>
        <v/>
      </c>
      <c r="M67" s="35">
        <f>IF(A67="","",IF(OR(L67&lt;&gt;"Yes",F67="",J67=""),"",IFERROR((J67-F67)/F67,"")))</f>
        <v/>
      </c>
      <c r="N67" s="17">
        <f>IF(A67="","",IF(OR(B67="",D67="",E67="",F67=""),"Check required inputs",IF(AND(I67&lt;&gt;"",I67&lt;B67),"Check date order",IF(AND(K67="Yes",OR(H67="",H67="Pending")),"Check overdue outcome",IF(AND(H67="Renewed",I67=""),"Check renewed date",IF(AND(H67="Renewed",J67=""),"Check renewed premium",IF(AND(OR(H67="Not Renewed",H67="Canceled Before Renewal"),I67=""),"Check outcome date","")))))))</f>
        <v/>
      </c>
      <c r="O67" s="18" t="n"/>
      <c r="Q67">
        <f>IF(Assumptions!D66="","",Assumptions!D66)</f>
        <v/>
      </c>
      <c r="R67">
        <f>IF(Assumptions!E66="","",Assumptions!E66)</f>
        <v/>
      </c>
      <c r="S67">
        <f>IF(Assumptions!F66="","",Assumptions!F66)</f>
        <v/>
      </c>
    </row>
    <row r="68">
      <c r="A68" s="12" t="n"/>
      <c r="B68" s="32" t="n"/>
      <c r="C68" s="10">
        <f>IF(B68="","",YEAR(B68))</f>
        <v/>
      </c>
      <c r="D68" s="12" t="n"/>
      <c r="E68" s="12" t="n"/>
      <c r="F68" s="33" t="n"/>
      <c r="G68" s="36">
        <f>IF(OR(B68="",Assumptions!$B$5=""),"",IFERROR(EDATE(B68,Assumptions!$B$5),""))</f>
        <v/>
      </c>
      <c r="H68" s="12" t="n"/>
      <c r="I68" s="32" t="n"/>
      <c r="J68" s="33" t="n"/>
      <c r="K68" s="10">
        <f>IF(A68="","",IF(OR(G68="",Assumptions!$B$4="",Assumptions!$B$6=""),"",IF(G68+Assumptions!$B$6&lt;=Assumptions!$B$4,"Yes","No")))</f>
        <v/>
      </c>
      <c r="L68" s="10">
        <f>IF(A68="","",IF(K68&lt;&gt;"Yes","",IF(H68="Renewed","Yes",IF(OR(H68="Not Renewed",H68="Canceled Before Renewal"),"No",""))))</f>
        <v/>
      </c>
      <c r="M68" s="37">
        <f>IF(A68="","",IF(OR(L68&lt;&gt;"Yes",F68="",J68=""),"",IFERROR((J68-F68)/F68,"")))</f>
        <v/>
      </c>
      <c r="N68" s="21">
        <f>IF(A68="","",IF(OR(B68="",D68="",E68="",F68=""),"Check required inputs",IF(AND(I68&lt;&gt;"",I68&lt;B68),"Check date order",IF(AND(K68="Yes",OR(H68="",H68="Pending")),"Check overdue outcome",IF(AND(H68="Renewed",I68=""),"Check renewed date",IF(AND(H68="Renewed",J68=""),"Check renewed premium",IF(AND(OR(H68="Not Renewed",H68="Canceled Before Renewal"),I68=""),"Check outcome date","")))))))</f>
        <v/>
      </c>
      <c r="O68" s="18" t="n"/>
      <c r="Q68">
        <f>IF(Assumptions!D67="","",Assumptions!D67)</f>
        <v/>
      </c>
      <c r="R68">
        <f>IF(Assumptions!E67="","",Assumptions!E67)</f>
        <v/>
      </c>
      <c r="S68">
        <f>IF(Assumptions!F67="","",Assumptions!F67)</f>
        <v/>
      </c>
    </row>
    <row r="69">
      <c r="A69" s="12" t="n"/>
      <c r="B69" s="32" t="n"/>
      <c r="C69" s="8">
        <f>IF(B69="","",YEAR(B69))</f>
        <v/>
      </c>
      <c r="D69" s="12" t="n"/>
      <c r="E69" s="12" t="n"/>
      <c r="F69" s="33" t="n"/>
      <c r="G69" s="34">
        <f>IF(OR(B69="",Assumptions!$B$5=""),"",IFERROR(EDATE(B69,Assumptions!$B$5),""))</f>
        <v/>
      </c>
      <c r="H69" s="12" t="n"/>
      <c r="I69" s="32" t="n"/>
      <c r="J69" s="33" t="n"/>
      <c r="K69" s="8">
        <f>IF(A69="","",IF(OR(G69="",Assumptions!$B$4="",Assumptions!$B$6=""),"",IF(G69+Assumptions!$B$6&lt;=Assumptions!$B$4,"Yes","No")))</f>
        <v/>
      </c>
      <c r="L69" s="8">
        <f>IF(A69="","",IF(K69&lt;&gt;"Yes","",IF(H69="Renewed","Yes",IF(OR(H69="Not Renewed",H69="Canceled Before Renewal"),"No",""))))</f>
        <v/>
      </c>
      <c r="M69" s="35">
        <f>IF(A69="","",IF(OR(L69&lt;&gt;"Yes",F69="",J69=""),"",IFERROR((J69-F69)/F69,"")))</f>
        <v/>
      </c>
      <c r="N69" s="17">
        <f>IF(A69="","",IF(OR(B69="",D69="",E69="",F69=""),"Check required inputs",IF(AND(I69&lt;&gt;"",I69&lt;B69),"Check date order",IF(AND(K69="Yes",OR(H69="",H69="Pending")),"Check overdue outcome",IF(AND(H69="Renewed",I69=""),"Check renewed date",IF(AND(H69="Renewed",J69=""),"Check renewed premium",IF(AND(OR(H69="Not Renewed",H69="Canceled Before Renewal"),I69=""),"Check outcome date","")))))))</f>
        <v/>
      </c>
      <c r="O69" s="18" t="n"/>
      <c r="Q69">
        <f>IF(Assumptions!D68="","",Assumptions!D68)</f>
        <v/>
      </c>
      <c r="R69">
        <f>IF(Assumptions!E68="","",Assumptions!E68)</f>
        <v/>
      </c>
      <c r="S69">
        <f>IF(Assumptions!F68="","",Assumptions!F68)</f>
        <v/>
      </c>
    </row>
    <row r="70">
      <c r="A70" s="12" t="n"/>
      <c r="B70" s="32" t="n"/>
      <c r="C70" s="10">
        <f>IF(B70="","",YEAR(B70))</f>
        <v/>
      </c>
      <c r="D70" s="12" t="n"/>
      <c r="E70" s="12" t="n"/>
      <c r="F70" s="33" t="n"/>
      <c r="G70" s="36">
        <f>IF(OR(B70="",Assumptions!$B$5=""),"",IFERROR(EDATE(B70,Assumptions!$B$5),""))</f>
        <v/>
      </c>
      <c r="H70" s="12" t="n"/>
      <c r="I70" s="32" t="n"/>
      <c r="J70" s="33" t="n"/>
      <c r="K70" s="10">
        <f>IF(A70="","",IF(OR(G70="",Assumptions!$B$4="",Assumptions!$B$6=""),"",IF(G70+Assumptions!$B$6&lt;=Assumptions!$B$4,"Yes","No")))</f>
        <v/>
      </c>
      <c r="L70" s="10">
        <f>IF(A70="","",IF(K70&lt;&gt;"Yes","",IF(H70="Renewed","Yes",IF(OR(H70="Not Renewed",H70="Canceled Before Renewal"),"No",""))))</f>
        <v/>
      </c>
      <c r="M70" s="37">
        <f>IF(A70="","",IF(OR(L70&lt;&gt;"Yes",F70="",J70=""),"",IFERROR((J70-F70)/F70,"")))</f>
        <v/>
      </c>
      <c r="N70" s="21">
        <f>IF(A70="","",IF(OR(B70="",D70="",E70="",F70=""),"Check required inputs",IF(AND(I70&lt;&gt;"",I70&lt;B70),"Check date order",IF(AND(K70="Yes",OR(H70="",H70="Pending")),"Check overdue outcome",IF(AND(H70="Renewed",I70=""),"Check renewed date",IF(AND(H70="Renewed",J70=""),"Check renewed premium",IF(AND(OR(H70="Not Renewed",H70="Canceled Before Renewal"),I70=""),"Check outcome date","")))))))</f>
        <v/>
      </c>
      <c r="O70" s="18" t="n"/>
      <c r="Q70">
        <f>IF(Assumptions!D69="","",Assumptions!D69)</f>
        <v/>
      </c>
      <c r="R70">
        <f>IF(Assumptions!E69="","",Assumptions!E69)</f>
        <v/>
      </c>
      <c r="S70">
        <f>IF(Assumptions!F69="","",Assumptions!F69)</f>
        <v/>
      </c>
    </row>
    <row r="71">
      <c r="A71" s="12" t="n"/>
      <c r="B71" s="32" t="n"/>
      <c r="C71" s="8">
        <f>IF(B71="","",YEAR(B71))</f>
        <v/>
      </c>
      <c r="D71" s="12" t="n"/>
      <c r="E71" s="12" t="n"/>
      <c r="F71" s="33" t="n"/>
      <c r="G71" s="34">
        <f>IF(OR(B71="",Assumptions!$B$5=""),"",IFERROR(EDATE(B71,Assumptions!$B$5),""))</f>
        <v/>
      </c>
      <c r="H71" s="12" t="n"/>
      <c r="I71" s="32" t="n"/>
      <c r="J71" s="33" t="n"/>
      <c r="K71" s="8">
        <f>IF(A71="","",IF(OR(G71="",Assumptions!$B$4="",Assumptions!$B$6=""),"",IF(G71+Assumptions!$B$6&lt;=Assumptions!$B$4,"Yes","No")))</f>
        <v/>
      </c>
      <c r="L71" s="8">
        <f>IF(A71="","",IF(K71&lt;&gt;"Yes","",IF(H71="Renewed","Yes",IF(OR(H71="Not Renewed",H71="Canceled Before Renewal"),"No",""))))</f>
        <v/>
      </c>
      <c r="M71" s="35">
        <f>IF(A71="","",IF(OR(L71&lt;&gt;"Yes",F71="",J71=""),"",IFERROR((J71-F71)/F71,"")))</f>
        <v/>
      </c>
      <c r="N71" s="17">
        <f>IF(A71="","",IF(OR(B71="",D71="",E71="",F71=""),"Check required inputs",IF(AND(I71&lt;&gt;"",I71&lt;B71),"Check date order",IF(AND(K71="Yes",OR(H71="",H71="Pending")),"Check overdue outcome",IF(AND(H71="Renewed",I71=""),"Check renewed date",IF(AND(H71="Renewed",J71=""),"Check renewed premium",IF(AND(OR(H71="Not Renewed",H71="Canceled Before Renewal"),I71=""),"Check outcome date","")))))))</f>
        <v/>
      </c>
      <c r="O71" s="18" t="n"/>
      <c r="Q71">
        <f>IF(Assumptions!D70="","",Assumptions!D70)</f>
        <v/>
      </c>
      <c r="R71">
        <f>IF(Assumptions!E70="","",Assumptions!E70)</f>
        <v/>
      </c>
      <c r="S71">
        <f>IF(Assumptions!F70="","",Assumptions!F70)</f>
        <v/>
      </c>
    </row>
    <row r="72">
      <c r="A72" s="12" t="n"/>
      <c r="B72" s="32" t="n"/>
      <c r="C72" s="10">
        <f>IF(B72="","",YEAR(B72))</f>
        <v/>
      </c>
      <c r="D72" s="12" t="n"/>
      <c r="E72" s="12" t="n"/>
      <c r="F72" s="33" t="n"/>
      <c r="G72" s="36">
        <f>IF(OR(B72="",Assumptions!$B$5=""),"",IFERROR(EDATE(B72,Assumptions!$B$5),""))</f>
        <v/>
      </c>
      <c r="H72" s="12" t="n"/>
      <c r="I72" s="32" t="n"/>
      <c r="J72" s="33" t="n"/>
      <c r="K72" s="10">
        <f>IF(A72="","",IF(OR(G72="",Assumptions!$B$4="",Assumptions!$B$6=""),"",IF(G72+Assumptions!$B$6&lt;=Assumptions!$B$4,"Yes","No")))</f>
        <v/>
      </c>
      <c r="L72" s="10">
        <f>IF(A72="","",IF(K72&lt;&gt;"Yes","",IF(H72="Renewed","Yes",IF(OR(H72="Not Renewed",H72="Canceled Before Renewal"),"No",""))))</f>
        <v/>
      </c>
      <c r="M72" s="37">
        <f>IF(A72="","",IF(OR(L72&lt;&gt;"Yes",F72="",J72=""),"",IFERROR((J72-F72)/F72,"")))</f>
        <v/>
      </c>
      <c r="N72" s="21">
        <f>IF(A72="","",IF(OR(B72="",D72="",E72="",F72=""),"Check required inputs",IF(AND(I72&lt;&gt;"",I72&lt;B72),"Check date order",IF(AND(K72="Yes",OR(H72="",H72="Pending")),"Check overdue outcome",IF(AND(H72="Renewed",I72=""),"Check renewed date",IF(AND(H72="Renewed",J72=""),"Check renewed premium",IF(AND(OR(H72="Not Renewed",H72="Canceled Before Renewal"),I72=""),"Check outcome date","")))))))</f>
        <v/>
      </c>
      <c r="O72" s="18" t="n"/>
      <c r="Q72">
        <f>IF(Assumptions!D71="","",Assumptions!D71)</f>
        <v/>
      </c>
      <c r="R72">
        <f>IF(Assumptions!E71="","",Assumptions!E71)</f>
        <v/>
      </c>
      <c r="S72">
        <f>IF(Assumptions!F71="","",Assumptions!F71)</f>
        <v/>
      </c>
    </row>
    <row r="73">
      <c r="A73" s="12" t="n"/>
      <c r="B73" s="32" t="n"/>
      <c r="C73" s="8">
        <f>IF(B73="","",YEAR(B73))</f>
        <v/>
      </c>
      <c r="D73" s="12" t="n"/>
      <c r="E73" s="12" t="n"/>
      <c r="F73" s="33" t="n"/>
      <c r="G73" s="34">
        <f>IF(OR(B73="",Assumptions!$B$5=""),"",IFERROR(EDATE(B73,Assumptions!$B$5),""))</f>
        <v/>
      </c>
      <c r="H73" s="12" t="n"/>
      <c r="I73" s="32" t="n"/>
      <c r="J73" s="33" t="n"/>
      <c r="K73" s="8">
        <f>IF(A73="","",IF(OR(G73="",Assumptions!$B$4="",Assumptions!$B$6=""),"",IF(G73+Assumptions!$B$6&lt;=Assumptions!$B$4,"Yes","No")))</f>
        <v/>
      </c>
      <c r="L73" s="8">
        <f>IF(A73="","",IF(K73&lt;&gt;"Yes","",IF(H73="Renewed","Yes",IF(OR(H73="Not Renewed",H73="Canceled Before Renewal"),"No",""))))</f>
        <v/>
      </c>
      <c r="M73" s="35">
        <f>IF(A73="","",IF(OR(L73&lt;&gt;"Yes",F73="",J73=""),"",IFERROR((J73-F73)/F73,"")))</f>
        <v/>
      </c>
      <c r="N73" s="17">
        <f>IF(A73="","",IF(OR(B73="",D73="",E73="",F73=""),"Check required inputs",IF(AND(I73&lt;&gt;"",I73&lt;B73),"Check date order",IF(AND(K73="Yes",OR(H73="",H73="Pending")),"Check overdue outcome",IF(AND(H73="Renewed",I73=""),"Check renewed date",IF(AND(H73="Renewed",J73=""),"Check renewed premium",IF(AND(OR(H73="Not Renewed",H73="Canceled Before Renewal"),I73=""),"Check outcome date","")))))))</f>
        <v/>
      </c>
      <c r="O73" s="18" t="n"/>
      <c r="Q73">
        <f>IF(Assumptions!D72="","",Assumptions!D72)</f>
        <v/>
      </c>
      <c r="R73">
        <f>IF(Assumptions!E72="","",Assumptions!E72)</f>
        <v/>
      </c>
      <c r="S73">
        <f>IF(Assumptions!F72="","",Assumptions!F72)</f>
        <v/>
      </c>
    </row>
    <row r="74">
      <c r="A74" s="12" t="n"/>
      <c r="B74" s="32" t="n"/>
      <c r="C74" s="10">
        <f>IF(B74="","",YEAR(B74))</f>
        <v/>
      </c>
      <c r="D74" s="12" t="n"/>
      <c r="E74" s="12" t="n"/>
      <c r="F74" s="33" t="n"/>
      <c r="G74" s="36">
        <f>IF(OR(B74="",Assumptions!$B$5=""),"",IFERROR(EDATE(B74,Assumptions!$B$5),""))</f>
        <v/>
      </c>
      <c r="H74" s="12" t="n"/>
      <c r="I74" s="32" t="n"/>
      <c r="J74" s="33" t="n"/>
      <c r="K74" s="10">
        <f>IF(A74="","",IF(OR(G74="",Assumptions!$B$4="",Assumptions!$B$6=""),"",IF(G74+Assumptions!$B$6&lt;=Assumptions!$B$4,"Yes","No")))</f>
        <v/>
      </c>
      <c r="L74" s="10">
        <f>IF(A74="","",IF(K74&lt;&gt;"Yes","",IF(H74="Renewed","Yes",IF(OR(H74="Not Renewed",H74="Canceled Before Renewal"),"No",""))))</f>
        <v/>
      </c>
      <c r="M74" s="37">
        <f>IF(A74="","",IF(OR(L74&lt;&gt;"Yes",F74="",J74=""),"",IFERROR((J74-F74)/F74,"")))</f>
        <v/>
      </c>
      <c r="N74" s="21">
        <f>IF(A74="","",IF(OR(B74="",D74="",E74="",F74=""),"Check required inputs",IF(AND(I74&lt;&gt;"",I74&lt;B74),"Check date order",IF(AND(K74="Yes",OR(H74="",H74="Pending")),"Check overdue outcome",IF(AND(H74="Renewed",I74=""),"Check renewed date",IF(AND(H74="Renewed",J74=""),"Check renewed premium",IF(AND(OR(H74="Not Renewed",H74="Canceled Before Renewal"),I74=""),"Check outcome date","")))))))</f>
        <v/>
      </c>
      <c r="O74" s="18" t="n"/>
      <c r="Q74">
        <f>IF(Assumptions!D73="","",Assumptions!D73)</f>
        <v/>
      </c>
      <c r="R74">
        <f>IF(Assumptions!E73="","",Assumptions!E73)</f>
        <v/>
      </c>
      <c r="S74">
        <f>IF(Assumptions!F73="","",Assumptions!F73)</f>
        <v/>
      </c>
    </row>
    <row r="75">
      <c r="A75" s="12" t="n"/>
      <c r="B75" s="32" t="n"/>
      <c r="C75" s="8">
        <f>IF(B75="","",YEAR(B75))</f>
        <v/>
      </c>
      <c r="D75" s="12" t="n"/>
      <c r="E75" s="12" t="n"/>
      <c r="F75" s="33" t="n"/>
      <c r="G75" s="34">
        <f>IF(OR(B75="",Assumptions!$B$5=""),"",IFERROR(EDATE(B75,Assumptions!$B$5),""))</f>
        <v/>
      </c>
      <c r="H75" s="12" t="n"/>
      <c r="I75" s="32" t="n"/>
      <c r="J75" s="33" t="n"/>
      <c r="K75" s="8">
        <f>IF(A75="","",IF(OR(G75="",Assumptions!$B$4="",Assumptions!$B$6=""),"",IF(G75+Assumptions!$B$6&lt;=Assumptions!$B$4,"Yes","No")))</f>
        <v/>
      </c>
      <c r="L75" s="8">
        <f>IF(A75="","",IF(K75&lt;&gt;"Yes","",IF(H75="Renewed","Yes",IF(OR(H75="Not Renewed",H75="Canceled Before Renewal"),"No",""))))</f>
        <v/>
      </c>
      <c r="M75" s="35">
        <f>IF(A75="","",IF(OR(L75&lt;&gt;"Yes",F75="",J75=""),"",IFERROR((J75-F75)/F75,"")))</f>
        <v/>
      </c>
      <c r="N75" s="17">
        <f>IF(A75="","",IF(OR(B75="",D75="",E75="",F75=""),"Check required inputs",IF(AND(I75&lt;&gt;"",I75&lt;B75),"Check date order",IF(AND(K75="Yes",OR(H75="",H75="Pending")),"Check overdue outcome",IF(AND(H75="Renewed",I75=""),"Check renewed date",IF(AND(H75="Renewed",J75=""),"Check renewed premium",IF(AND(OR(H75="Not Renewed",H75="Canceled Before Renewal"),I75=""),"Check outcome date","")))))))</f>
        <v/>
      </c>
      <c r="O75" s="18" t="n"/>
      <c r="Q75">
        <f>IF(Assumptions!D74="","",Assumptions!D74)</f>
        <v/>
      </c>
      <c r="R75">
        <f>IF(Assumptions!E74="","",Assumptions!E74)</f>
        <v/>
      </c>
      <c r="S75">
        <f>IF(Assumptions!F74="","",Assumptions!F74)</f>
        <v/>
      </c>
    </row>
    <row r="76">
      <c r="A76" s="12" t="n"/>
      <c r="B76" s="32" t="n"/>
      <c r="C76" s="10">
        <f>IF(B76="","",YEAR(B76))</f>
        <v/>
      </c>
      <c r="D76" s="12" t="n"/>
      <c r="E76" s="12" t="n"/>
      <c r="F76" s="33" t="n"/>
      <c r="G76" s="36">
        <f>IF(OR(B76="",Assumptions!$B$5=""),"",IFERROR(EDATE(B76,Assumptions!$B$5),""))</f>
        <v/>
      </c>
      <c r="H76" s="12" t="n"/>
      <c r="I76" s="32" t="n"/>
      <c r="J76" s="33" t="n"/>
      <c r="K76" s="10">
        <f>IF(A76="","",IF(OR(G76="",Assumptions!$B$4="",Assumptions!$B$6=""),"",IF(G76+Assumptions!$B$6&lt;=Assumptions!$B$4,"Yes","No")))</f>
        <v/>
      </c>
      <c r="L76" s="10">
        <f>IF(A76="","",IF(K76&lt;&gt;"Yes","",IF(H76="Renewed","Yes",IF(OR(H76="Not Renewed",H76="Canceled Before Renewal"),"No",""))))</f>
        <v/>
      </c>
      <c r="M76" s="37">
        <f>IF(A76="","",IF(OR(L76&lt;&gt;"Yes",F76="",J76=""),"",IFERROR((J76-F76)/F76,"")))</f>
        <v/>
      </c>
      <c r="N76" s="21">
        <f>IF(A76="","",IF(OR(B76="",D76="",E76="",F76=""),"Check required inputs",IF(AND(I76&lt;&gt;"",I76&lt;B76),"Check date order",IF(AND(K76="Yes",OR(H76="",H76="Pending")),"Check overdue outcome",IF(AND(H76="Renewed",I76=""),"Check renewed date",IF(AND(H76="Renewed",J76=""),"Check renewed premium",IF(AND(OR(H76="Not Renewed",H76="Canceled Before Renewal"),I76=""),"Check outcome date","")))))))</f>
        <v/>
      </c>
      <c r="O76" s="18" t="n"/>
      <c r="Q76">
        <f>IF(Assumptions!D75="","",Assumptions!D75)</f>
        <v/>
      </c>
      <c r="R76">
        <f>IF(Assumptions!E75="","",Assumptions!E75)</f>
        <v/>
      </c>
      <c r="S76">
        <f>IF(Assumptions!F75="","",Assumptions!F75)</f>
        <v/>
      </c>
    </row>
    <row r="77">
      <c r="A77" s="12" t="n"/>
      <c r="B77" s="32" t="n"/>
      <c r="C77" s="8">
        <f>IF(B77="","",YEAR(B77))</f>
        <v/>
      </c>
      <c r="D77" s="12" t="n"/>
      <c r="E77" s="12" t="n"/>
      <c r="F77" s="33" t="n"/>
      <c r="G77" s="34">
        <f>IF(OR(B77="",Assumptions!$B$5=""),"",IFERROR(EDATE(B77,Assumptions!$B$5),""))</f>
        <v/>
      </c>
      <c r="H77" s="12" t="n"/>
      <c r="I77" s="32" t="n"/>
      <c r="J77" s="33" t="n"/>
      <c r="K77" s="8">
        <f>IF(A77="","",IF(OR(G77="",Assumptions!$B$4="",Assumptions!$B$6=""),"",IF(G77+Assumptions!$B$6&lt;=Assumptions!$B$4,"Yes","No")))</f>
        <v/>
      </c>
      <c r="L77" s="8">
        <f>IF(A77="","",IF(K77&lt;&gt;"Yes","",IF(H77="Renewed","Yes",IF(OR(H77="Not Renewed",H77="Canceled Before Renewal"),"No",""))))</f>
        <v/>
      </c>
      <c r="M77" s="35">
        <f>IF(A77="","",IF(OR(L77&lt;&gt;"Yes",F77="",J77=""),"",IFERROR((J77-F77)/F77,"")))</f>
        <v/>
      </c>
      <c r="N77" s="17">
        <f>IF(A77="","",IF(OR(B77="",D77="",E77="",F77=""),"Check required inputs",IF(AND(I77&lt;&gt;"",I77&lt;B77),"Check date order",IF(AND(K77="Yes",OR(H77="",H77="Pending")),"Check overdue outcome",IF(AND(H77="Renewed",I77=""),"Check renewed date",IF(AND(H77="Renewed",J77=""),"Check renewed premium",IF(AND(OR(H77="Not Renewed",H77="Canceled Before Renewal"),I77=""),"Check outcome date","")))))))</f>
        <v/>
      </c>
      <c r="O77" s="18" t="n"/>
      <c r="Q77">
        <f>IF(Assumptions!D76="","",Assumptions!D76)</f>
        <v/>
      </c>
      <c r="R77">
        <f>IF(Assumptions!E76="","",Assumptions!E76)</f>
        <v/>
      </c>
      <c r="S77">
        <f>IF(Assumptions!F76="","",Assumptions!F76)</f>
        <v/>
      </c>
    </row>
    <row r="78">
      <c r="A78" s="12" t="n"/>
      <c r="B78" s="32" t="n"/>
      <c r="C78" s="10">
        <f>IF(B78="","",YEAR(B78))</f>
        <v/>
      </c>
      <c r="D78" s="12" t="n"/>
      <c r="E78" s="12" t="n"/>
      <c r="F78" s="33" t="n"/>
      <c r="G78" s="36">
        <f>IF(OR(B78="",Assumptions!$B$5=""),"",IFERROR(EDATE(B78,Assumptions!$B$5),""))</f>
        <v/>
      </c>
      <c r="H78" s="12" t="n"/>
      <c r="I78" s="32" t="n"/>
      <c r="J78" s="33" t="n"/>
      <c r="K78" s="10">
        <f>IF(A78="","",IF(OR(G78="",Assumptions!$B$4="",Assumptions!$B$6=""),"",IF(G78+Assumptions!$B$6&lt;=Assumptions!$B$4,"Yes","No")))</f>
        <v/>
      </c>
      <c r="L78" s="10">
        <f>IF(A78="","",IF(K78&lt;&gt;"Yes","",IF(H78="Renewed","Yes",IF(OR(H78="Not Renewed",H78="Canceled Before Renewal"),"No",""))))</f>
        <v/>
      </c>
      <c r="M78" s="37">
        <f>IF(A78="","",IF(OR(L78&lt;&gt;"Yes",F78="",J78=""),"",IFERROR((J78-F78)/F78,"")))</f>
        <v/>
      </c>
      <c r="N78" s="21">
        <f>IF(A78="","",IF(OR(B78="",D78="",E78="",F78=""),"Check required inputs",IF(AND(I78&lt;&gt;"",I78&lt;B78),"Check date order",IF(AND(K78="Yes",OR(H78="",H78="Pending")),"Check overdue outcome",IF(AND(H78="Renewed",I78=""),"Check renewed date",IF(AND(H78="Renewed",J78=""),"Check renewed premium",IF(AND(OR(H78="Not Renewed",H78="Canceled Before Renewal"),I78=""),"Check outcome date","")))))))</f>
        <v/>
      </c>
      <c r="O78" s="18" t="n"/>
      <c r="Q78">
        <f>IF(Assumptions!D77="","",Assumptions!D77)</f>
        <v/>
      </c>
      <c r="R78">
        <f>IF(Assumptions!E77="","",Assumptions!E77)</f>
        <v/>
      </c>
      <c r="S78">
        <f>IF(Assumptions!F77="","",Assumptions!F77)</f>
        <v/>
      </c>
    </row>
    <row r="79">
      <c r="A79" s="12" t="n"/>
      <c r="B79" s="32" t="n"/>
      <c r="C79" s="8">
        <f>IF(B79="","",YEAR(B79))</f>
        <v/>
      </c>
      <c r="D79" s="12" t="n"/>
      <c r="E79" s="12" t="n"/>
      <c r="F79" s="33" t="n"/>
      <c r="G79" s="34">
        <f>IF(OR(B79="",Assumptions!$B$5=""),"",IFERROR(EDATE(B79,Assumptions!$B$5),""))</f>
        <v/>
      </c>
      <c r="H79" s="12" t="n"/>
      <c r="I79" s="32" t="n"/>
      <c r="J79" s="33" t="n"/>
      <c r="K79" s="8">
        <f>IF(A79="","",IF(OR(G79="",Assumptions!$B$4="",Assumptions!$B$6=""),"",IF(G79+Assumptions!$B$6&lt;=Assumptions!$B$4,"Yes","No")))</f>
        <v/>
      </c>
      <c r="L79" s="8">
        <f>IF(A79="","",IF(K79&lt;&gt;"Yes","",IF(H79="Renewed","Yes",IF(OR(H79="Not Renewed",H79="Canceled Before Renewal"),"No",""))))</f>
        <v/>
      </c>
      <c r="M79" s="35">
        <f>IF(A79="","",IF(OR(L79&lt;&gt;"Yes",F79="",J79=""),"",IFERROR((J79-F79)/F79,"")))</f>
        <v/>
      </c>
      <c r="N79" s="17">
        <f>IF(A79="","",IF(OR(B79="",D79="",E79="",F79=""),"Check required inputs",IF(AND(I79&lt;&gt;"",I79&lt;B79),"Check date order",IF(AND(K79="Yes",OR(H79="",H79="Pending")),"Check overdue outcome",IF(AND(H79="Renewed",I79=""),"Check renewed date",IF(AND(H79="Renewed",J79=""),"Check renewed premium",IF(AND(OR(H79="Not Renewed",H79="Canceled Before Renewal"),I79=""),"Check outcome date","")))))))</f>
        <v/>
      </c>
      <c r="O79" s="18" t="n"/>
      <c r="Q79">
        <f>IF(Assumptions!D78="","",Assumptions!D78)</f>
        <v/>
      </c>
      <c r="R79">
        <f>IF(Assumptions!E78="","",Assumptions!E78)</f>
        <v/>
      </c>
      <c r="S79">
        <f>IF(Assumptions!F78="","",Assumptions!F78)</f>
        <v/>
      </c>
    </row>
    <row r="80">
      <c r="A80" s="12" t="n"/>
      <c r="B80" s="32" t="n"/>
      <c r="C80" s="10">
        <f>IF(B80="","",YEAR(B80))</f>
        <v/>
      </c>
      <c r="D80" s="12" t="n"/>
      <c r="E80" s="12" t="n"/>
      <c r="F80" s="33" t="n"/>
      <c r="G80" s="36">
        <f>IF(OR(B80="",Assumptions!$B$5=""),"",IFERROR(EDATE(B80,Assumptions!$B$5),""))</f>
        <v/>
      </c>
      <c r="H80" s="12" t="n"/>
      <c r="I80" s="32" t="n"/>
      <c r="J80" s="33" t="n"/>
      <c r="K80" s="10">
        <f>IF(A80="","",IF(OR(G80="",Assumptions!$B$4="",Assumptions!$B$6=""),"",IF(G80+Assumptions!$B$6&lt;=Assumptions!$B$4,"Yes","No")))</f>
        <v/>
      </c>
      <c r="L80" s="10">
        <f>IF(A80="","",IF(K80&lt;&gt;"Yes","",IF(H80="Renewed","Yes",IF(OR(H80="Not Renewed",H80="Canceled Before Renewal"),"No",""))))</f>
        <v/>
      </c>
      <c r="M80" s="37">
        <f>IF(A80="","",IF(OR(L80&lt;&gt;"Yes",F80="",J80=""),"",IFERROR((J80-F80)/F80,"")))</f>
        <v/>
      </c>
      <c r="N80" s="21">
        <f>IF(A80="","",IF(OR(B80="",D80="",E80="",F80=""),"Check required inputs",IF(AND(I80&lt;&gt;"",I80&lt;B80),"Check date order",IF(AND(K80="Yes",OR(H80="",H80="Pending")),"Check overdue outcome",IF(AND(H80="Renewed",I80=""),"Check renewed date",IF(AND(H80="Renewed",J80=""),"Check renewed premium",IF(AND(OR(H80="Not Renewed",H80="Canceled Before Renewal"),I80=""),"Check outcome date","")))))))</f>
        <v/>
      </c>
      <c r="O80" s="18" t="n"/>
      <c r="Q80">
        <f>IF(Assumptions!D79="","",Assumptions!D79)</f>
        <v/>
      </c>
      <c r="R80">
        <f>IF(Assumptions!E79="","",Assumptions!E79)</f>
        <v/>
      </c>
      <c r="S80">
        <f>IF(Assumptions!F79="","",Assumptions!F79)</f>
        <v/>
      </c>
    </row>
    <row r="81">
      <c r="A81" s="12" t="n"/>
      <c r="B81" s="32" t="n"/>
      <c r="C81" s="8">
        <f>IF(B81="","",YEAR(B81))</f>
        <v/>
      </c>
      <c r="D81" s="12" t="n"/>
      <c r="E81" s="12" t="n"/>
      <c r="F81" s="33" t="n"/>
      <c r="G81" s="34">
        <f>IF(OR(B81="",Assumptions!$B$5=""),"",IFERROR(EDATE(B81,Assumptions!$B$5),""))</f>
        <v/>
      </c>
      <c r="H81" s="12" t="n"/>
      <c r="I81" s="32" t="n"/>
      <c r="J81" s="33" t="n"/>
      <c r="K81" s="8">
        <f>IF(A81="","",IF(OR(G81="",Assumptions!$B$4="",Assumptions!$B$6=""),"",IF(G81+Assumptions!$B$6&lt;=Assumptions!$B$4,"Yes","No")))</f>
        <v/>
      </c>
      <c r="L81" s="8">
        <f>IF(A81="","",IF(K81&lt;&gt;"Yes","",IF(H81="Renewed","Yes",IF(OR(H81="Not Renewed",H81="Canceled Before Renewal"),"No",""))))</f>
        <v/>
      </c>
      <c r="M81" s="35">
        <f>IF(A81="","",IF(OR(L81&lt;&gt;"Yes",F81="",J81=""),"",IFERROR((J81-F81)/F81,"")))</f>
        <v/>
      </c>
      <c r="N81" s="17">
        <f>IF(A81="","",IF(OR(B81="",D81="",E81="",F81=""),"Check required inputs",IF(AND(I81&lt;&gt;"",I81&lt;B81),"Check date order",IF(AND(K81="Yes",OR(H81="",H81="Pending")),"Check overdue outcome",IF(AND(H81="Renewed",I81=""),"Check renewed date",IF(AND(H81="Renewed",J81=""),"Check renewed premium",IF(AND(OR(H81="Not Renewed",H81="Canceled Before Renewal"),I81=""),"Check outcome date","")))))))</f>
        <v/>
      </c>
      <c r="O81" s="18" t="n"/>
      <c r="Q81">
        <f>IF(Assumptions!D80="","",Assumptions!D80)</f>
        <v/>
      </c>
      <c r="R81">
        <f>IF(Assumptions!E80="","",Assumptions!E80)</f>
        <v/>
      </c>
      <c r="S81">
        <f>IF(Assumptions!F80="","",Assumptions!F80)</f>
        <v/>
      </c>
    </row>
    <row r="82">
      <c r="A82" s="12" t="n"/>
      <c r="B82" s="32" t="n"/>
      <c r="C82" s="10">
        <f>IF(B82="","",YEAR(B82))</f>
        <v/>
      </c>
      <c r="D82" s="12" t="n"/>
      <c r="E82" s="12" t="n"/>
      <c r="F82" s="33" t="n"/>
      <c r="G82" s="36">
        <f>IF(OR(B82="",Assumptions!$B$5=""),"",IFERROR(EDATE(B82,Assumptions!$B$5),""))</f>
        <v/>
      </c>
      <c r="H82" s="12" t="n"/>
      <c r="I82" s="32" t="n"/>
      <c r="J82" s="33" t="n"/>
      <c r="K82" s="10">
        <f>IF(A82="","",IF(OR(G82="",Assumptions!$B$4="",Assumptions!$B$6=""),"",IF(G82+Assumptions!$B$6&lt;=Assumptions!$B$4,"Yes","No")))</f>
        <v/>
      </c>
      <c r="L82" s="10">
        <f>IF(A82="","",IF(K82&lt;&gt;"Yes","",IF(H82="Renewed","Yes",IF(OR(H82="Not Renewed",H82="Canceled Before Renewal"),"No",""))))</f>
        <v/>
      </c>
      <c r="M82" s="37">
        <f>IF(A82="","",IF(OR(L82&lt;&gt;"Yes",F82="",J82=""),"",IFERROR((J82-F82)/F82,"")))</f>
        <v/>
      </c>
      <c r="N82" s="21">
        <f>IF(A82="","",IF(OR(B82="",D82="",E82="",F82=""),"Check required inputs",IF(AND(I82&lt;&gt;"",I82&lt;B82),"Check date order",IF(AND(K82="Yes",OR(H82="",H82="Pending")),"Check overdue outcome",IF(AND(H82="Renewed",I82=""),"Check renewed date",IF(AND(H82="Renewed",J82=""),"Check renewed premium",IF(AND(OR(H82="Not Renewed",H82="Canceled Before Renewal"),I82=""),"Check outcome date","")))))))</f>
        <v/>
      </c>
      <c r="O82" s="18" t="n"/>
      <c r="Q82">
        <f>IF(Assumptions!D81="","",Assumptions!D81)</f>
        <v/>
      </c>
      <c r="R82">
        <f>IF(Assumptions!E81="","",Assumptions!E81)</f>
        <v/>
      </c>
      <c r="S82">
        <f>IF(Assumptions!F81="","",Assumptions!F81)</f>
        <v/>
      </c>
    </row>
    <row r="83">
      <c r="A83" s="12" t="n"/>
      <c r="B83" s="32" t="n"/>
      <c r="C83" s="8">
        <f>IF(B83="","",YEAR(B83))</f>
        <v/>
      </c>
      <c r="D83" s="12" t="n"/>
      <c r="E83" s="12" t="n"/>
      <c r="F83" s="33" t="n"/>
      <c r="G83" s="34">
        <f>IF(OR(B83="",Assumptions!$B$5=""),"",IFERROR(EDATE(B83,Assumptions!$B$5),""))</f>
        <v/>
      </c>
      <c r="H83" s="12" t="n"/>
      <c r="I83" s="32" t="n"/>
      <c r="J83" s="33" t="n"/>
      <c r="K83" s="8">
        <f>IF(A83="","",IF(OR(G83="",Assumptions!$B$4="",Assumptions!$B$6=""),"",IF(G83+Assumptions!$B$6&lt;=Assumptions!$B$4,"Yes","No")))</f>
        <v/>
      </c>
      <c r="L83" s="8">
        <f>IF(A83="","",IF(K83&lt;&gt;"Yes","",IF(H83="Renewed","Yes",IF(OR(H83="Not Renewed",H83="Canceled Before Renewal"),"No",""))))</f>
        <v/>
      </c>
      <c r="M83" s="35">
        <f>IF(A83="","",IF(OR(L83&lt;&gt;"Yes",F83="",J83=""),"",IFERROR((J83-F83)/F83,"")))</f>
        <v/>
      </c>
      <c r="N83" s="17">
        <f>IF(A83="","",IF(OR(B83="",D83="",E83="",F83=""),"Check required inputs",IF(AND(I83&lt;&gt;"",I83&lt;B83),"Check date order",IF(AND(K83="Yes",OR(H83="",H83="Pending")),"Check overdue outcome",IF(AND(H83="Renewed",I83=""),"Check renewed date",IF(AND(H83="Renewed",J83=""),"Check renewed premium",IF(AND(OR(H83="Not Renewed",H83="Canceled Before Renewal"),I83=""),"Check outcome date","")))))))</f>
        <v/>
      </c>
      <c r="O83" s="18" t="n"/>
      <c r="Q83">
        <f>IF(Assumptions!D82="","",Assumptions!D82)</f>
        <v/>
      </c>
      <c r="R83">
        <f>IF(Assumptions!E82="","",Assumptions!E82)</f>
        <v/>
      </c>
      <c r="S83">
        <f>IF(Assumptions!F82="","",Assumptions!F82)</f>
        <v/>
      </c>
    </row>
    <row r="84">
      <c r="A84" s="12" t="n"/>
      <c r="B84" s="32" t="n"/>
      <c r="C84" s="10">
        <f>IF(B84="","",YEAR(B84))</f>
        <v/>
      </c>
      <c r="D84" s="12" t="n"/>
      <c r="E84" s="12" t="n"/>
      <c r="F84" s="33" t="n"/>
      <c r="G84" s="36">
        <f>IF(OR(B84="",Assumptions!$B$5=""),"",IFERROR(EDATE(B84,Assumptions!$B$5),""))</f>
        <v/>
      </c>
      <c r="H84" s="12" t="n"/>
      <c r="I84" s="32" t="n"/>
      <c r="J84" s="33" t="n"/>
      <c r="K84" s="10">
        <f>IF(A84="","",IF(OR(G84="",Assumptions!$B$4="",Assumptions!$B$6=""),"",IF(G84+Assumptions!$B$6&lt;=Assumptions!$B$4,"Yes","No")))</f>
        <v/>
      </c>
      <c r="L84" s="10">
        <f>IF(A84="","",IF(K84&lt;&gt;"Yes","",IF(H84="Renewed","Yes",IF(OR(H84="Not Renewed",H84="Canceled Before Renewal"),"No",""))))</f>
        <v/>
      </c>
      <c r="M84" s="37">
        <f>IF(A84="","",IF(OR(L84&lt;&gt;"Yes",F84="",J84=""),"",IFERROR((J84-F84)/F84,"")))</f>
        <v/>
      </c>
      <c r="N84" s="21">
        <f>IF(A84="","",IF(OR(B84="",D84="",E84="",F84=""),"Check required inputs",IF(AND(I84&lt;&gt;"",I84&lt;B84),"Check date order",IF(AND(K84="Yes",OR(H84="",H84="Pending")),"Check overdue outcome",IF(AND(H84="Renewed",I84=""),"Check renewed date",IF(AND(H84="Renewed",J84=""),"Check renewed premium",IF(AND(OR(H84="Not Renewed",H84="Canceled Before Renewal"),I84=""),"Check outcome date","")))))))</f>
        <v/>
      </c>
      <c r="O84" s="18" t="n"/>
      <c r="Q84">
        <f>IF(Assumptions!D83="","",Assumptions!D83)</f>
        <v/>
      </c>
      <c r="R84">
        <f>IF(Assumptions!E83="","",Assumptions!E83)</f>
        <v/>
      </c>
      <c r="S84">
        <f>IF(Assumptions!F83="","",Assumptions!F83)</f>
        <v/>
      </c>
    </row>
    <row r="85">
      <c r="A85" s="12" t="n"/>
      <c r="B85" s="32" t="n"/>
      <c r="C85" s="8">
        <f>IF(B85="","",YEAR(B85))</f>
        <v/>
      </c>
      <c r="D85" s="12" t="n"/>
      <c r="E85" s="12" t="n"/>
      <c r="F85" s="33" t="n"/>
      <c r="G85" s="34">
        <f>IF(OR(B85="",Assumptions!$B$5=""),"",IFERROR(EDATE(B85,Assumptions!$B$5),""))</f>
        <v/>
      </c>
      <c r="H85" s="12" t="n"/>
      <c r="I85" s="32" t="n"/>
      <c r="J85" s="33" t="n"/>
      <c r="K85" s="8">
        <f>IF(A85="","",IF(OR(G85="",Assumptions!$B$4="",Assumptions!$B$6=""),"",IF(G85+Assumptions!$B$6&lt;=Assumptions!$B$4,"Yes","No")))</f>
        <v/>
      </c>
      <c r="L85" s="8">
        <f>IF(A85="","",IF(K85&lt;&gt;"Yes","",IF(H85="Renewed","Yes",IF(OR(H85="Not Renewed",H85="Canceled Before Renewal"),"No",""))))</f>
        <v/>
      </c>
      <c r="M85" s="35">
        <f>IF(A85="","",IF(OR(L85&lt;&gt;"Yes",F85="",J85=""),"",IFERROR((J85-F85)/F85,"")))</f>
        <v/>
      </c>
      <c r="N85" s="17">
        <f>IF(A85="","",IF(OR(B85="",D85="",E85="",F85=""),"Check required inputs",IF(AND(I85&lt;&gt;"",I85&lt;B85),"Check date order",IF(AND(K85="Yes",OR(H85="",H85="Pending")),"Check overdue outcome",IF(AND(H85="Renewed",I85=""),"Check renewed date",IF(AND(H85="Renewed",J85=""),"Check renewed premium",IF(AND(OR(H85="Not Renewed",H85="Canceled Before Renewal"),I85=""),"Check outcome date","")))))))</f>
        <v/>
      </c>
      <c r="O85" s="18" t="n"/>
      <c r="Q85">
        <f>IF(Assumptions!D84="","",Assumptions!D84)</f>
        <v/>
      </c>
      <c r="R85">
        <f>IF(Assumptions!E84="","",Assumptions!E84)</f>
        <v/>
      </c>
      <c r="S85">
        <f>IF(Assumptions!F84="","",Assumptions!F84)</f>
        <v/>
      </c>
    </row>
    <row r="86">
      <c r="A86" s="12" t="n"/>
      <c r="B86" s="32" t="n"/>
      <c r="C86" s="10">
        <f>IF(B86="","",YEAR(B86))</f>
        <v/>
      </c>
      <c r="D86" s="12" t="n"/>
      <c r="E86" s="12" t="n"/>
      <c r="F86" s="33" t="n"/>
      <c r="G86" s="36">
        <f>IF(OR(B86="",Assumptions!$B$5=""),"",IFERROR(EDATE(B86,Assumptions!$B$5),""))</f>
        <v/>
      </c>
      <c r="H86" s="12" t="n"/>
      <c r="I86" s="32" t="n"/>
      <c r="J86" s="33" t="n"/>
      <c r="K86" s="10">
        <f>IF(A86="","",IF(OR(G86="",Assumptions!$B$4="",Assumptions!$B$6=""),"",IF(G86+Assumptions!$B$6&lt;=Assumptions!$B$4,"Yes","No")))</f>
        <v/>
      </c>
      <c r="L86" s="10">
        <f>IF(A86="","",IF(K86&lt;&gt;"Yes","",IF(H86="Renewed","Yes",IF(OR(H86="Not Renewed",H86="Canceled Before Renewal"),"No",""))))</f>
        <v/>
      </c>
      <c r="M86" s="37">
        <f>IF(A86="","",IF(OR(L86&lt;&gt;"Yes",F86="",J86=""),"",IFERROR((J86-F86)/F86,"")))</f>
        <v/>
      </c>
      <c r="N86" s="21">
        <f>IF(A86="","",IF(OR(B86="",D86="",E86="",F86=""),"Check required inputs",IF(AND(I86&lt;&gt;"",I86&lt;B86),"Check date order",IF(AND(K86="Yes",OR(H86="",H86="Pending")),"Check overdue outcome",IF(AND(H86="Renewed",I86=""),"Check renewed date",IF(AND(H86="Renewed",J86=""),"Check renewed premium",IF(AND(OR(H86="Not Renewed",H86="Canceled Before Renewal"),I86=""),"Check outcome date","")))))))</f>
        <v/>
      </c>
      <c r="O86" s="18" t="n"/>
      <c r="Q86">
        <f>IF(Assumptions!D85="","",Assumptions!D85)</f>
        <v/>
      </c>
      <c r="R86">
        <f>IF(Assumptions!E85="","",Assumptions!E85)</f>
        <v/>
      </c>
      <c r="S86">
        <f>IF(Assumptions!F85="","",Assumptions!F85)</f>
        <v/>
      </c>
    </row>
    <row r="87">
      <c r="A87" s="12" t="n"/>
      <c r="B87" s="32" t="n"/>
      <c r="C87" s="8">
        <f>IF(B87="","",YEAR(B87))</f>
        <v/>
      </c>
      <c r="D87" s="12" t="n"/>
      <c r="E87" s="12" t="n"/>
      <c r="F87" s="33" t="n"/>
      <c r="G87" s="34">
        <f>IF(OR(B87="",Assumptions!$B$5=""),"",IFERROR(EDATE(B87,Assumptions!$B$5),""))</f>
        <v/>
      </c>
      <c r="H87" s="12" t="n"/>
      <c r="I87" s="32" t="n"/>
      <c r="J87" s="33" t="n"/>
      <c r="K87" s="8">
        <f>IF(A87="","",IF(OR(G87="",Assumptions!$B$4="",Assumptions!$B$6=""),"",IF(G87+Assumptions!$B$6&lt;=Assumptions!$B$4,"Yes","No")))</f>
        <v/>
      </c>
      <c r="L87" s="8">
        <f>IF(A87="","",IF(K87&lt;&gt;"Yes","",IF(H87="Renewed","Yes",IF(OR(H87="Not Renewed",H87="Canceled Before Renewal"),"No",""))))</f>
        <v/>
      </c>
      <c r="M87" s="35">
        <f>IF(A87="","",IF(OR(L87&lt;&gt;"Yes",F87="",J87=""),"",IFERROR((J87-F87)/F87,"")))</f>
        <v/>
      </c>
      <c r="N87" s="17">
        <f>IF(A87="","",IF(OR(B87="",D87="",E87="",F87=""),"Check required inputs",IF(AND(I87&lt;&gt;"",I87&lt;B87),"Check date order",IF(AND(K87="Yes",OR(H87="",H87="Pending")),"Check overdue outcome",IF(AND(H87="Renewed",I87=""),"Check renewed date",IF(AND(H87="Renewed",J87=""),"Check renewed premium",IF(AND(OR(H87="Not Renewed",H87="Canceled Before Renewal"),I87=""),"Check outcome date","")))))))</f>
        <v/>
      </c>
      <c r="O87" s="18" t="n"/>
      <c r="Q87">
        <f>IF(Assumptions!D86="","",Assumptions!D86)</f>
        <v/>
      </c>
      <c r="R87">
        <f>IF(Assumptions!E86="","",Assumptions!E86)</f>
        <v/>
      </c>
      <c r="S87">
        <f>IF(Assumptions!F86="","",Assumptions!F86)</f>
        <v/>
      </c>
    </row>
    <row r="88">
      <c r="A88" s="12" t="n"/>
      <c r="B88" s="32" t="n"/>
      <c r="C88" s="10">
        <f>IF(B88="","",YEAR(B88))</f>
        <v/>
      </c>
      <c r="D88" s="12" t="n"/>
      <c r="E88" s="12" t="n"/>
      <c r="F88" s="33" t="n"/>
      <c r="G88" s="36">
        <f>IF(OR(B88="",Assumptions!$B$5=""),"",IFERROR(EDATE(B88,Assumptions!$B$5),""))</f>
        <v/>
      </c>
      <c r="H88" s="12" t="n"/>
      <c r="I88" s="32" t="n"/>
      <c r="J88" s="33" t="n"/>
      <c r="K88" s="10">
        <f>IF(A88="","",IF(OR(G88="",Assumptions!$B$4="",Assumptions!$B$6=""),"",IF(G88+Assumptions!$B$6&lt;=Assumptions!$B$4,"Yes","No")))</f>
        <v/>
      </c>
      <c r="L88" s="10">
        <f>IF(A88="","",IF(K88&lt;&gt;"Yes","",IF(H88="Renewed","Yes",IF(OR(H88="Not Renewed",H88="Canceled Before Renewal"),"No",""))))</f>
        <v/>
      </c>
      <c r="M88" s="37">
        <f>IF(A88="","",IF(OR(L88&lt;&gt;"Yes",F88="",J88=""),"",IFERROR((J88-F88)/F88,"")))</f>
        <v/>
      </c>
      <c r="N88" s="21">
        <f>IF(A88="","",IF(OR(B88="",D88="",E88="",F88=""),"Check required inputs",IF(AND(I88&lt;&gt;"",I88&lt;B88),"Check date order",IF(AND(K88="Yes",OR(H88="",H88="Pending")),"Check overdue outcome",IF(AND(H88="Renewed",I88=""),"Check renewed date",IF(AND(H88="Renewed",J88=""),"Check renewed premium",IF(AND(OR(H88="Not Renewed",H88="Canceled Before Renewal"),I88=""),"Check outcome date","")))))))</f>
        <v/>
      </c>
      <c r="O88" s="18" t="n"/>
      <c r="Q88">
        <f>IF(Assumptions!D87="","",Assumptions!D87)</f>
        <v/>
      </c>
      <c r="R88">
        <f>IF(Assumptions!E87="","",Assumptions!E87)</f>
        <v/>
      </c>
      <c r="S88">
        <f>IF(Assumptions!F87="","",Assumptions!F87)</f>
        <v/>
      </c>
    </row>
    <row r="89">
      <c r="A89" s="12" t="n"/>
      <c r="B89" s="32" t="n"/>
      <c r="C89" s="8">
        <f>IF(B89="","",YEAR(B89))</f>
        <v/>
      </c>
      <c r="D89" s="12" t="n"/>
      <c r="E89" s="12" t="n"/>
      <c r="F89" s="33" t="n"/>
      <c r="G89" s="34">
        <f>IF(OR(B89="",Assumptions!$B$5=""),"",IFERROR(EDATE(B89,Assumptions!$B$5),""))</f>
        <v/>
      </c>
      <c r="H89" s="12" t="n"/>
      <c r="I89" s="32" t="n"/>
      <c r="J89" s="33" t="n"/>
      <c r="K89" s="8">
        <f>IF(A89="","",IF(OR(G89="",Assumptions!$B$4="",Assumptions!$B$6=""),"",IF(G89+Assumptions!$B$6&lt;=Assumptions!$B$4,"Yes","No")))</f>
        <v/>
      </c>
      <c r="L89" s="8">
        <f>IF(A89="","",IF(K89&lt;&gt;"Yes","",IF(H89="Renewed","Yes",IF(OR(H89="Not Renewed",H89="Canceled Before Renewal"),"No",""))))</f>
        <v/>
      </c>
      <c r="M89" s="35">
        <f>IF(A89="","",IF(OR(L89&lt;&gt;"Yes",F89="",J89=""),"",IFERROR((J89-F89)/F89,"")))</f>
        <v/>
      </c>
      <c r="N89" s="17">
        <f>IF(A89="","",IF(OR(B89="",D89="",E89="",F89=""),"Check required inputs",IF(AND(I89&lt;&gt;"",I89&lt;B89),"Check date order",IF(AND(K89="Yes",OR(H89="",H89="Pending")),"Check overdue outcome",IF(AND(H89="Renewed",I89=""),"Check renewed date",IF(AND(H89="Renewed",J89=""),"Check renewed premium",IF(AND(OR(H89="Not Renewed",H89="Canceled Before Renewal"),I89=""),"Check outcome date","")))))))</f>
        <v/>
      </c>
      <c r="O89" s="18" t="n"/>
      <c r="Q89">
        <f>IF(Assumptions!D88="","",Assumptions!D88)</f>
        <v/>
      </c>
      <c r="R89">
        <f>IF(Assumptions!E88="","",Assumptions!E88)</f>
        <v/>
      </c>
      <c r="S89">
        <f>IF(Assumptions!F88="","",Assumptions!F88)</f>
        <v/>
      </c>
    </row>
    <row r="90">
      <c r="A90" s="12" t="n"/>
      <c r="B90" s="32" t="n"/>
      <c r="C90" s="10">
        <f>IF(B90="","",YEAR(B90))</f>
        <v/>
      </c>
      <c r="D90" s="12" t="n"/>
      <c r="E90" s="12" t="n"/>
      <c r="F90" s="33" t="n"/>
      <c r="G90" s="36">
        <f>IF(OR(B90="",Assumptions!$B$5=""),"",IFERROR(EDATE(B90,Assumptions!$B$5),""))</f>
        <v/>
      </c>
      <c r="H90" s="12" t="n"/>
      <c r="I90" s="32" t="n"/>
      <c r="J90" s="33" t="n"/>
      <c r="K90" s="10">
        <f>IF(A90="","",IF(OR(G90="",Assumptions!$B$4="",Assumptions!$B$6=""),"",IF(G90+Assumptions!$B$6&lt;=Assumptions!$B$4,"Yes","No")))</f>
        <v/>
      </c>
      <c r="L90" s="10">
        <f>IF(A90="","",IF(K90&lt;&gt;"Yes","",IF(H90="Renewed","Yes",IF(OR(H90="Not Renewed",H90="Canceled Before Renewal"),"No",""))))</f>
        <v/>
      </c>
      <c r="M90" s="37">
        <f>IF(A90="","",IF(OR(L90&lt;&gt;"Yes",F90="",J90=""),"",IFERROR((J90-F90)/F90,"")))</f>
        <v/>
      </c>
      <c r="N90" s="21">
        <f>IF(A90="","",IF(OR(B90="",D90="",E90="",F90=""),"Check required inputs",IF(AND(I90&lt;&gt;"",I90&lt;B90),"Check date order",IF(AND(K90="Yes",OR(H90="",H90="Pending")),"Check overdue outcome",IF(AND(H90="Renewed",I90=""),"Check renewed date",IF(AND(H90="Renewed",J90=""),"Check renewed premium",IF(AND(OR(H90="Not Renewed",H90="Canceled Before Renewal"),I90=""),"Check outcome date","")))))))</f>
        <v/>
      </c>
      <c r="O90" s="18" t="n"/>
      <c r="Q90">
        <f>IF(Assumptions!D89="","",Assumptions!D89)</f>
        <v/>
      </c>
      <c r="R90">
        <f>IF(Assumptions!E89="","",Assumptions!E89)</f>
        <v/>
      </c>
      <c r="S90">
        <f>IF(Assumptions!F89="","",Assumptions!F89)</f>
        <v/>
      </c>
    </row>
    <row r="91">
      <c r="A91" s="12" t="n"/>
      <c r="B91" s="32" t="n"/>
      <c r="C91" s="8">
        <f>IF(B91="","",YEAR(B91))</f>
        <v/>
      </c>
      <c r="D91" s="12" t="n"/>
      <c r="E91" s="12" t="n"/>
      <c r="F91" s="33" t="n"/>
      <c r="G91" s="34">
        <f>IF(OR(B91="",Assumptions!$B$5=""),"",IFERROR(EDATE(B91,Assumptions!$B$5),""))</f>
        <v/>
      </c>
      <c r="H91" s="12" t="n"/>
      <c r="I91" s="32" t="n"/>
      <c r="J91" s="33" t="n"/>
      <c r="K91" s="8">
        <f>IF(A91="","",IF(OR(G91="",Assumptions!$B$4="",Assumptions!$B$6=""),"",IF(G91+Assumptions!$B$6&lt;=Assumptions!$B$4,"Yes","No")))</f>
        <v/>
      </c>
      <c r="L91" s="8">
        <f>IF(A91="","",IF(K91&lt;&gt;"Yes","",IF(H91="Renewed","Yes",IF(OR(H91="Not Renewed",H91="Canceled Before Renewal"),"No",""))))</f>
        <v/>
      </c>
      <c r="M91" s="35">
        <f>IF(A91="","",IF(OR(L91&lt;&gt;"Yes",F91="",J91=""),"",IFERROR((J91-F91)/F91,"")))</f>
        <v/>
      </c>
      <c r="N91" s="17">
        <f>IF(A91="","",IF(OR(B91="",D91="",E91="",F91=""),"Check required inputs",IF(AND(I91&lt;&gt;"",I91&lt;B91),"Check date order",IF(AND(K91="Yes",OR(H91="",H91="Pending")),"Check overdue outcome",IF(AND(H91="Renewed",I91=""),"Check renewed date",IF(AND(H91="Renewed",J91=""),"Check renewed premium",IF(AND(OR(H91="Not Renewed",H91="Canceled Before Renewal"),I91=""),"Check outcome date","")))))))</f>
        <v/>
      </c>
      <c r="O91" s="18" t="n"/>
      <c r="Q91">
        <f>IF(Assumptions!D90="","",Assumptions!D90)</f>
        <v/>
      </c>
      <c r="R91">
        <f>IF(Assumptions!E90="","",Assumptions!E90)</f>
        <v/>
      </c>
      <c r="S91">
        <f>IF(Assumptions!F90="","",Assumptions!F90)</f>
        <v/>
      </c>
    </row>
    <row r="92">
      <c r="A92" s="12" t="n"/>
      <c r="B92" s="32" t="n"/>
      <c r="C92" s="10">
        <f>IF(B92="","",YEAR(B92))</f>
        <v/>
      </c>
      <c r="D92" s="12" t="n"/>
      <c r="E92" s="12" t="n"/>
      <c r="F92" s="33" t="n"/>
      <c r="G92" s="36">
        <f>IF(OR(B92="",Assumptions!$B$5=""),"",IFERROR(EDATE(B92,Assumptions!$B$5),""))</f>
        <v/>
      </c>
      <c r="H92" s="12" t="n"/>
      <c r="I92" s="32" t="n"/>
      <c r="J92" s="33" t="n"/>
      <c r="K92" s="10">
        <f>IF(A92="","",IF(OR(G92="",Assumptions!$B$4="",Assumptions!$B$6=""),"",IF(G92+Assumptions!$B$6&lt;=Assumptions!$B$4,"Yes","No")))</f>
        <v/>
      </c>
      <c r="L92" s="10">
        <f>IF(A92="","",IF(K92&lt;&gt;"Yes","",IF(H92="Renewed","Yes",IF(OR(H92="Not Renewed",H92="Canceled Before Renewal"),"No",""))))</f>
        <v/>
      </c>
      <c r="M92" s="37">
        <f>IF(A92="","",IF(OR(L92&lt;&gt;"Yes",F92="",J92=""),"",IFERROR((J92-F92)/F92,"")))</f>
        <v/>
      </c>
      <c r="N92" s="21">
        <f>IF(A92="","",IF(OR(B92="",D92="",E92="",F92=""),"Check required inputs",IF(AND(I92&lt;&gt;"",I92&lt;B92),"Check date order",IF(AND(K92="Yes",OR(H92="",H92="Pending")),"Check overdue outcome",IF(AND(H92="Renewed",I92=""),"Check renewed date",IF(AND(H92="Renewed",J92=""),"Check renewed premium",IF(AND(OR(H92="Not Renewed",H92="Canceled Before Renewal"),I92=""),"Check outcome date","")))))))</f>
        <v/>
      </c>
      <c r="O92" s="18" t="n"/>
      <c r="Q92">
        <f>IF(Assumptions!D91="","",Assumptions!D91)</f>
        <v/>
      </c>
      <c r="R92">
        <f>IF(Assumptions!E91="","",Assumptions!E91)</f>
        <v/>
      </c>
      <c r="S92">
        <f>IF(Assumptions!F91="","",Assumptions!F91)</f>
        <v/>
      </c>
    </row>
    <row r="93">
      <c r="A93" s="12" t="n"/>
      <c r="B93" s="32" t="n"/>
      <c r="C93" s="8">
        <f>IF(B93="","",YEAR(B93))</f>
        <v/>
      </c>
      <c r="D93" s="12" t="n"/>
      <c r="E93" s="12" t="n"/>
      <c r="F93" s="33" t="n"/>
      <c r="G93" s="34">
        <f>IF(OR(B93="",Assumptions!$B$5=""),"",IFERROR(EDATE(B93,Assumptions!$B$5),""))</f>
        <v/>
      </c>
      <c r="H93" s="12" t="n"/>
      <c r="I93" s="32" t="n"/>
      <c r="J93" s="33" t="n"/>
      <c r="K93" s="8">
        <f>IF(A93="","",IF(OR(G93="",Assumptions!$B$4="",Assumptions!$B$6=""),"",IF(G93+Assumptions!$B$6&lt;=Assumptions!$B$4,"Yes","No")))</f>
        <v/>
      </c>
      <c r="L93" s="8">
        <f>IF(A93="","",IF(K93&lt;&gt;"Yes","",IF(H93="Renewed","Yes",IF(OR(H93="Not Renewed",H93="Canceled Before Renewal"),"No",""))))</f>
        <v/>
      </c>
      <c r="M93" s="35">
        <f>IF(A93="","",IF(OR(L93&lt;&gt;"Yes",F93="",J93=""),"",IFERROR((J93-F93)/F93,"")))</f>
        <v/>
      </c>
      <c r="N93" s="17">
        <f>IF(A93="","",IF(OR(B93="",D93="",E93="",F93=""),"Check required inputs",IF(AND(I93&lt;&gt;"",I93&lt;B93),"Check date order",IF(AND(K93="Yes",OR(H93="",H93="Pending")),"Check overdue outcome",IF(AND(H93="Renewed",I93=""),"Check renewed date",IF(AND(H93="Renewed",J93=""),"Check renewed premium",IF(AND(OR(H93="Not Renewed",H93="Canceled Before Renewal"),I93=""),"Check outcome date","")))))))</f>
        <v/>
      </c>
      <c r="O93" s="18" t="n"/>
      <c r="Q93">
        <f>IF(Assumptions!D92="","",Assumptions!D92)</f>
        <v/>
      </c>
      <c r="R93">
        <f>IF(Assumptions!E92="","",Assumptions!E92)</f>
        <v/>
      </c>
      <c r="S93">
        <f>IF(Assumptions!F92="","",Assumptions!F92)</f>
        <v/>
      </c>
    </row>
    <row r="94">
      <c r="A94" s="12" t="n"/>
      <c r="B94" s="32" t="n"/>
      <c r="C94" s="10">
        <f>IF(B94="","",YEAR(B94))</f>
        <v/>
      </c>
      <c r="D94" s="12" t="n"/>
      <c r="E94" s="12" t="n"/>
      <c r="F94" s="33" t="n"/>
      <c r="G94" s="36">
        <f>IF(OR(B94="",Assumptions!$B$5=""),"",IFERROR(EDATE(B94,Assumptions!$B$5),""))</f>
        <v/>
      </c>
      <c r="H94" s="12" t="n"/>
      <c r="I94" s="32" t="n"/>
      <c r="J94" s="33" t="n"/>
      <c r="K94" s="10">
        <f>IF(A94="","",IF(OR(G94="",Assumptions!$B$4="",Assumptions!$B$6=""),"",IF(G94+Assumptions!$B$6&lt;=Assumptions!$B$4,"Yes","No")))</f>
        <v/>
      </c>
      <c r="L94" s="10">
        <f>IF(A94="","",IF(K94&lt;&gt;"Yes","",IF(H94="Renewed","Yes",IF(OR(H94="Not Renewed",H94="Canceled Before Renewal"),"No",""))))</f>
        <v/>
      </c>
      <c r="M94" s="37">
        <f>IF(A94="","",IF(OR(L94&lt;&gt;"Yes",F94="",J94=""),"",IFERROR((J94-F94)/F94,"")))</f>
        <v/>
      </c>
      <c r="N94" s="21">
        <f>IF(A94="","",IF(OR(B94="",D94="",E94="",F94=""),"Check required inputs",IF(AND(I94&lt;&gt;"",I94&lt;B94),"Check date order",IF(AND(K94="Yes",OR(H94="",H94="Pending")),"Check overdue outcome",IF(AND(H94="Renewed",I94=""),"Check renewed date",IF(AND(H94="Renewed",J94=""),"Check renewed premium",IF(AND(OR(H94="Not Renewed",H94="Canceled Before Renewal"),I94=""),"Check outcome date","")))))))</f>
        <v/>
      </c>
      <c r="O94" s="18" t="n"/>
      <c r="Q94">
        <f>IF(Assumptions!D93="","",Assumptions!D93)</f>
        <v/>
      </c>
      <c r="R94">
        <f>IF(Assumptions!E93="","",Assumptions!E93)</f>
        <v/>
      </c>
      <c r="S94">
        <f>IF(Assumptions!F93="","",Assumptions!F93)</f>
        <v/>
      </c>
    </row>
    <row r="95">
      <c r="A95" s="12" t="n"/>
      <c r="B95" s="32" t="n"/>
      <c r="C95" s="8">
        <f>IF(B95="","",YEAR(B95))</f>
        <v/>
      </c>
      <c r="D95" s="12" t="n"/>
      <c r="E95" s="12" t="n"/>
      <c r="F95" s="33" t="n"/>
      <c r="G95" s="34">
        <f>IF(OR(B95="",Assumptions!$B$5=""),"",IFERROR(EDATE(B95,Assumptions!$B$5),""))</f>
        <v/>
      </c>
      <c r="H95" s="12" t="n"/>
      <c r="I95" s="32" t="n"/>
      <c r="J95" s="33" t="n"/>
      <c r="K95" s="8">
        <f>IF(A95="","",IF(OR(G95="",Assumptions!$B$4="",Assumptions!$B$6=""),"",IF(G95+Assumptions!$B$6&lt;=Assumptions!$B$4,"Yes","No")))</f>
        <v/>
      </c>
      <c r="L95" s="8">
        <f>IF(A95="","",IF(K95&lt;&gt;"Yes","",IF(H95="Renewed","Yes",IF(OR(H95="Not Renewed",H95="Canceled Before Renewal"),"No",""))))</f>
        <v/>
      </c>
      <c r="M95" s="35">
        <f>IF(A95="","",IF(OR(L95&lt;&gt;"Yes",F95="",J95=""),"",IFERROR((J95-F95)/F95,"")))</f>
        <v/>
      </c>
      <c r="N95" s="17">
        <f>IF(A95="","",IF(OR(B95="",D95="",E95="",F95=""),"Check required inputs",IF(AND(I95&lt;&gt;"",I95&lt;B95),"Check date order",IF(AND(K95="Yes",OR(H95="",H95="Pending")),"Check overdue outcome",IF(AND(H95="Renewed",I95=""),"Check renewed date",IF(AND(H95="Renewed",J95=""),"Check renewed premium",IF(AND(OR(H95="Not Renewed",H95="Canceled Before Renewal"),I95=""),"Check outcome date","")))))))</f>
        <v/>
      </c>
      <c r="O95" s="18" t="n"/>
      <c r="Q95">
        <f>IF(Assumptions!D94="","",Assumptions!D94)</f>
        <v/>
      </c>
      <c r="R95">
        <f>IF(Assumptions!E94="","",Assumptions!E94)</f>
        <v/>
      </c>
      <c r="S95">
        <f>IF(Assumptions!F94="","",Assumptions!F94)</f>
        <v/>
      </c>
    </row>
    <row r="96">
      <c r="A96" s="12" t="n"/>
      <c r="B96" s="32" t="n"/>
      <c r="C96" s="10">
        <f>IF(B96="","",YEAR(B96))</f>
        <v/>
      </c>
      <c r="D96" s="12" t="n"/>
      <c r="E96" s="12" t="n"/>
      <c r="F96" s="33" t="n"/>
      <c r="G96" s="36">
        <f>IF(OR(B96="",Assumptions!$B$5=""),"",IFERROR(EDATE(B96,Assumptions!$B$5),""))</f>
        <v/>
      </c>
      <c r="H96" s="12" t="n"/>
      <c r="I96" s="32" t="n"/>
      <c r="J96" s="33" t="n"/>
      <c r="K96" s="10">
        <f>IF(A96="","",IF(OR(G96="",Assumptions!$B$4="",Assumptions!$B$6=""),"",IF(G96+Assumptions!$B$6&lt;=Assumptions!$B$4,"Yes","No")))</f>
        <v/>
      </c>
      <c r="L96" s="10">
        <f>IF(A96="","",IF(K96&lt;&gt;"Yes","",IF(H96="Renewed","Yes",IF(OR(H96="Not Renewed",H96="Canceled Before Renewal"),"No",""))))</f>
        <v/>
      </c>
      <c r="M96" s="37">
        <f>IF(A96="","",IF(OR(L96&lt;&gt;"Yes",F96="",J96=""),"",IFERROR((J96-F96)/F96,"")))</f>
        <v/>
      </c>
      <c r="N96" s="21">
        <f>IF(A96="","",IF(OR(B96="",D96="",E96="",F96=""),"Check required inputs",IF(AND(I96&lt;&gt;"",I96&lt;B96),"Check date order",IF(AND(K96="Yes",OR(H96="",H96="Pending")),"Check overdue outcome",IF(AND(H96="Renewed",I96=""),"Check renewed date",IF(AND(H96="Renewed",J96=""),"Check renewed premium",IF(AND(OR(H96="Not Renewed",H96="Canceled Before Renewal"),I96=""),"Check outcome date","")))))))</f>
        <v/>
      </c>
      <c r="O96" s="18" t="n"/>
      <c r="Q96">
        <f>IF(Assumptions!D95="","",Assumptions!D95)</f>
        <v/>
      </c>
      <c r="R96">
        <f>IF(Assumptions!E95="","",Assumptions!E95)</f>
        <v/>
      </c>
      <c r="S96">
        <f>IF(Assumptions!F95="","",Assumptions!F95)</f>
        <v/>
      </c>
    </row>
    <row r="97">
      <c r="A97" s="12" t="n"/>
      <c r="B97" s="32" t="n"/>
      <c r="C97" s="8">
        <f>IF(B97="","",YEAR(B97))</f>
        <v/>
      </c>
      <c r="D97" s="12" t="n"/>
      <c r="E97" s="12" t="n"/>
      <c r="F97" s="33" t="n"/>
      <c r="G97" s="34">
        <f>IF(OR(B97="",Assumptions!$B$5=""),"",IFERROR(EDATE(B97,Assumptions!$B$5),""))</f>
        <v/>
      </c>
      <c r="H97" s="12" t="n"/>
      <c r="I97" s="32" t="n"/>
      <c r="J97" s="33" t="n"/>
      <c r="K97" s="8">
        <f>IF(A97="","",IF(OR(G97="",Assumptions!$B$4="",Assumptions!$B$6=""),"",IF(G97+Assumptions!$B$6&lt;=Assumptions!$B$4,"Yes","No")))</f>
        <v/>
      </c>
      <c r="L97" s="8">
        <f>IF(A97="","",IF(K97&lt;&gt;"Yes","",IF(H97="Renewed","Yes",IF(OR(H97="Not Renewed",H97="Canceled Before Renewal"),"No",""))))</f>
        <v/>
      </c>
      <c r="M97" s="35">
        <f>IF(A97="","",IF(OR(L97&lt;&gt;"Yes",F97="",J97=""),"",IFERROR((J97-F97)/F97,"")))</f>
        <v/>
      </c>
      <c r="N97" s="17">
        <f>IF(A97="","",IF(OR(B97="",D97="",E97="",F97=""),"Check required inputs",IF(AND(I97&lt;&gt;"",I97&lt;B97),"Check date order",IF(AND(K97="Yes",OR(H97="",H97="Pending")),"Check overdue outcome",IF(AND(H97="Renewed",I97=""),"Check renewed date",IF(AND(H97="Renewed",J97=""),"Check renewed premium",IF(AND(OR(H97="Not Renewed",H97="Canceled Before Renewal"),I97=""),"Check outcome date","")))))))</f>
        <v/>
      </c>
      <c r="O97" s="18" t="n"/>
      <c r="Q97">
        <f>IF(Assumptions!D96="","",Assumptions!D96)</f>
        <v/>
      </c>
      <c r="R97">
        <f>IF(Assumptions!E96="","",Assumptions!E96)</f>
        <v/>
      </c>
      <c r="S97">
        <f>IF(Assumptions!F96="","",Assumptions!F96)</f>
        <v/>
      </c>
    </row>
    <row r="98">
      <c r="A98" s="12" t="n"/>
      <c r="B98" s="32" t="n"/>
      <c r="C98" s="10">
        <f>IF(B98="","",YEAR(B98))</f>
        <v/>
      </c>
      <c r="D98" s="12" t="n"/>
      <c r="E98" s="12" t="n"/>
      <c r="F98" s="33" t="n"/>
      <c r="G98" s="36">
        <f>IF(OR(B98="",Assumptions!$B$5=""),"",IFERROR(EDATE(B98,Assumptions!$B$5),""))</f>
        <v/>
      </c>
      <c r="H98" s="12" t="n"/>
      <c r="I98" s="32" t="n"/>
      <c r="J98" s="33" t="n"/>
      <c r="K98" s="10">
        <f>IF(A98="","",IF(OR(G98="",Assumptions!$B$4="",Assumptions!$B$6=""),"",IF(G98+Assumptions!$B$6&lt;=Assumptions!$B$4,"Yes","No")))</f>
        <v/>
      </c>
      <c r="L98" s="10">
        <f>IF(A98="","",IF(K98&lt;&gt;"Yes","",IF(H98="Renewed","Yes",IF(OR(H98="Not Renewed",H98="Canceled Before Renewal"),"No",""))))</f>
        <v/>
      </c>
      <c r="M98" s="37">
        <f>IF(A98="","",IF(OR(L98&lt;&gt;"Yes",F98="",J98=""),"",IFERROR((J98-F98)/F98,"")))</f>
        <v/>
      </c>
      <c r="N98" s="21">
        <f>IF(A98="","",IF(OR(B98="",D98="",E98="",F98=""),"Check required inputs",IF(AND(I98&lt;&gt;"",I98&lt;B98),"Check date order",IF(AND(K98="Yes",OR(H98="",H98="Pending")),"Check overdue outcome",IF(AND(H98="Renewed",I98=""),"Check renewed date",IF(AND(H98="Renewed",J98=""),"Check renewed premium",IF(AND(OR(H98="Not Renewed",H98="Canceled Before Renewal"),I98=""),"Check outcome date","")))))))</f>
        <v/>
      </c>
      <c r="O98" s="18" t="n"/>
      <c r="Q98">
        <f>IF(Assumptions!D97="","",Assumptions!D97)</f>
        <v/>
      </c>
      <c r="R98">
        <f>IF(Assumptions!E97="","",Assumptions!E97)</f>
        <v/>
      </c>
      <c r="S98">
        <f>IF(Assumptions!F97="","",Assumptions!F97)</f>
        <v/>
      </c>
    </row>
    <row r="99">
      <c r="A99" s="12" t="n"/>
      <c r="B99" s="32" t="n"/>
      <c r="C99" s="8">
        <f>IF(B99="","",YEAR(B99))</f>
        <v/>
      </c>
      <c r="D99" s="12" t="n"/>
      <c r="E99" s="12" t="n"/>
      <c r="F99" s="33" t="n"/>
      <c r="G99" s="34">
        <f>IF(OR(B99="",Assumptions!$B$5=""),"",IFERROR(EDATE(B99,Assumptions!$B$5),""))</f>
        <v/>
      </c>
      <c r="H99" s="12" t="n"/>
      <c r="I99" s="32" t="n"/>
      <c r="J99" s="33" t="n"/>
      <c r="K99" s="8">
        <f>IF(A99="","",IF(OR(G99="",Assumptions!$B$4="",Assumptions!$B$6=""),"",IF(G99+Assumptions!$B$6&lt;=Assumptions!$B$4,"Yes","No")))</f>
        <v/>
      </c>
      <c r="L99" s="8">
        <f>IF(A99="","",IF(K99&lt;&gt;"Yes","",IF(H99="Renewed","Yes",IF(OR(H99="Not Renewed",H99="Canceled Before Renewal"),"No",""))))</f>
        <v/>
      </c>
      <c r="M99" s="35">
        <f>IF(A99="","",IF(OR(L99&lt;&gt;"Yes",F99="",J99=""),"",IFERROR((J99-F99)/F99,"")))</f>
        <v/>
      </c>
      <c r="N99" s="17">
        <f>IF(A99="","",IF(OR(B99="",D99="",E99="",F99=""),"Check required inputs",IF(AND(I99&lt;&gt;"",I99&lt;B99),"Check date order",IF(AND(K99="Yes",OR(H99="",H99="Pending")),"Check overdue outcome",IF(AND(H99="Renewed",I99=""),"Check renewed date",IF(AND(H99="Renewed",J99=""),"Check renewed premium",IF(AND(OR(H99="Not Renewed",H99="Canceled Before Renewal"),I99=""),"Check outcome date","")))))))</f>
        <v/>
      </c>
      <c r="O99" s="18" t="n"/>
      <c r="Q99">
        <f>IF(Assumptions!D98="","",Assumptions!D98)</f>
        <v/>
      </c>
      <c r="R99">
        <f>IF(Assumptions!E98="","",Assumptions!E98)</f>
        <v/>
      </c>
      <c r="S99">
        <f>IF(Assumptions!F98="","",Assumptions!F98)</f>
        <v/>
      </c>
    </row>
    <row r="100">
      <c r="A100" s="12" t="n"/>
      <c r="B100" s="32" t="n"/>
      <c r="C100" s="10">
        <f>IF(B100="","",YEAR(B100))</f>
        <v/>
      </c>
      <c r="D100" s="12" t="n"/>
      <c r="E100" s="12" t="n"/>
      <c r="F100" s="33" t="n"/>
      <c r="G100" s="36">
        <f>IF(OR(B100="",Assumptions!$B$5=""),"",IFERROR(EDATE(B100,Assumptions!$B$5),""))</f>
        <v/>
      </c>
      <c r="H100" s="12" t="n"/>
      <c r="I100" s="32" t="n"/>
      <c r="J100" s="33" t="n"/>
      <c r="K100" s="10">
        <f>IF(A100="","",IF(OR(G100="",Assumptions!$B$4="",Assumptions!$B$6=""),"",IF(G100+Assumptions!$B$6&lt;=Assumptions!$B$4,"Yes","No")))</f>
        <v/>
      </c>
      <c r="L100" s="10">
        <f>IF(A100="","",IF(K100&lt;&gt;"Yes","",IF(H100="Renewed","Yes",IF(OR(H100="Not Renewed",H100="Canceled Before Renewal"),"No",""))))</f>
        <v/>
      </c>
      <c r="M100" s="37">
        <f>IF(A100="","",IF(OR(L100&lt;&gt;"Yes",F100="",J100=""),"",IFERROR((J100-F100)/F100,"")))</f>
        <v/>
      </c>
      <c r="N100" s="21">
        <f>IF(A100="","",IF(OR(B100="",D100="",E100="",F100=""),"Check required inputs",IF(AND(I100&lt;&gt;"",I100&lt;B100),"Check date order",IF(AND(K100="Yes",OR(H100="",H100="Pending")),"Check overdue outcome",IF(AND(H100="Renewed",I100=""),"Check renewed date",IF(AND(H100="Renewed",J100=""),"Check renewed premium",IF(AND(OR(H100="Not Renewed",H100="Canceled Before Renewal"),I100=""),"Check outcome date","")))))))</f>
        <v/>
      </c>
      <c r="O100" s="18" t="n"/>
      <c r="Q100">
        <f>IF(Assumptions!D99="","",Assumptions!D99)</f>
        <v/>
      </c>
      <c r="R100">
        <f>IF(Assumptions!E99="","",Assumptions!E99)</f>
        <v/>
      </c>
      <c r="S100">
        <f>IF(Assumptions!F99="","",Assumptions!F99)</f>
        <v/>
      </c>
    </row>
    <row r="101">
      <c r="A101" s="12" t="n"/>
      <c r="B101" s="32" t="n"/>
      <c r="C101" s="8">
        <f>IF(B101="","",YEAR(B101))</f>
        <v/>
      </c>
      <c r="D101" s="12" t="n"/>
      <c r="E101" s="12" t="n"/>
      <c r="F101" s="33" t="n"/>
      <c r="G101" s="34">
        <f>IF(OR(B101="",Assumptions!$B$5=""),"",IFERROR(EDATE(B101,Assumptions!$B$5),""))</f>
        <v/>
      </c>
      <c r="H101" s="12" t="n"/>
      <c r="I101" s="32" t="n"/>
      <c r="J101" s="33" t="n"/>
      <c r="K101" s="8">
        <f>IF(A101="","",IF(OR(G101="",Assumptions!$B$4="",Assumptions!$B$6=""),"",IF(G101+Assumptions!$B$6&lt;=Assumptions!$B$4,"Yes","No")))</f>
        <v/>
      </c>
      <c r="L101" s="8">
        <f>IF(A101="","",IF(K101&lt;&gt;"Yes","",IF(H101="Renewed","Yes",IF(OR(H101="Not Renewed",H101="Canceled Before Renewal"),"No",""))))</f>
        <v/>
      </c>
      <c r="M101" s="35">
        <f>IF(A101="","",IF(OR(L101&lt;&gt;"Yes",F101="",J101=""),"",IFERROR((J101-F101)/F101,"")))</f>
        <v/>
      </c>
      <c r="N101" s="17">
        <f>IF(A101="","",IF(OR(B101="",D101="",E101="",F101=""),"Check required inputs",IF(AND(I101&lt;&gt;"",I101&lt;B101),"Check date order",IF(AND(K101="Yes",OR(H101="",H101="Pending")),"Check overdue outcome",IF(AND(H101="Renewed",I101=""),"Check renewed date",IF(AND(H101="Renewed",J101=""),"Check renewed premium",IF(AND(OR(H101="Not Renewed",H101="Canceled Before Renewal"),I101=""),"Check outcome date","")))))))</f>
        <v/>
      </c>
      <c r="O101" s="18" t="n"/>
      <c r="Q101">
        <f>IF(Assumptions!D100="","",Assumptions!D100)</f>
        <v/>
      </c>
      <c r="R101">
        <f>IF(Assumptions!E100="","",Assumptions!E100)</f>
        <v/>
      </c>
      <c r="S101">
        <f>IF(Assumptions!F100="","",Assumptions!F100)</f>
        <v/>
      </c>
    </row>
    <row r="102">
      <c r="A102" s="12" t="n"/>
      <c r="B102" s="32" t="n"/>
      <c r="C102" s="10">
        <f>IF(B102="","",YEAR(B102))</f>
        <v/>
      </c>
      <c r="D102" s="12" t="n"/>
      <c r="E102" s="12" t="n"/>
      <c r="F102" s="33" t="n"/>
      <c r="G102" s="36">
        <f>IF(OR(B102="",Assumptions!$B$5=""),"",IFERROR(EDATE(B102,Assumptions!$B$5),""))</f>
        <v/>
      </c>
      <c r="H102" s="12" t="n"/>
      <c r="I102" s="32" t="n"/>
      <c r="J102" s="33" t="n"/>
      <c r="K102" s="10">
        <f>IF(A102="","",IF(OR(G102="",Assumptions!$B$4="",Assumptions!$B$6=""),"",IF(G102+Assumptions!$B$6&lt;=Assumptions!$B$4,"Yes","No")))</f>
        <v/>
      </c>
      <c r="L102" s="10">
        <f>IF(A102="","",IF(K102&lt;&gt;"Yes","",IF(H102="Renewed","Yes",IF(OR(H102="Not Renewed",H102="Canceled Before Renewal"),"No",""))))</f>
        <v/>
      </c>
      <c r="M102" s="37">
        <f>IF(A102="","",IF(OR(L102&lt;&gt;"Yes",F102="",J102=""),"",IFERROR((J102-F102)/F102,"")))</f>
        <v/>
      </c>
      <c r="N102" s="21">
        <f>IF(A102="","",IF(OR(B102="",D102="",E102="",F102=""),"Check required inputs",IF(AND(I102&lt;&gt;"",I102&lt;B102),"Check date order",IF(AND(K102="Yes",OR(H102="",H102="Pending")),"Check overdue outcome",IF(AND(H102="Renewed",I102=""),"Check renewed date",IF(AND(H102="Renewed",J102=""),"Check renewed premium",IF(AND(OR(H102="Not Renewed",H102="Canceled Before Renewal"),I102=""),"Check outcome date","")))))))</f>
        <v/>
      </c>
      <c r="O102" s="18" t="n"/>
      <c r="Q102">
        <f>IF(Assumptions!D101="","",Assumptions!D101)</f>
        <v/>
      </c>
      <c r="R102">
        <f>IF(Assumptions!E101="","",Assumptions!E101)</f>
        <v/>
      </c>
      <c r="S102">
        <f>IF(Assumptions!F101="","",Assumptions!F101)</f>
        <v/>
      </c>
    </row>
    <row r="103">
      <c r="A103" s="12" t="n"/>
      <c r="B103" s="32" t="n"/>
      <c r="C103" s="8">
        <f>IF(B103="","",YEAR(B103))</f>
        <v/>
      </c>
      <c r="D103" s="12" t="n"/>
      <c r="E103" s="12" t="n"/>
      <c r="F103" s="33" t="n"/>
      <c r="G103" s="34">
        <f>IF(OR(B103="",Assumptions!$B$5=""),"",IFERROR(EDATE(B103,Assumptions!$B$5),""))</f>
        <v/>
      </c>
      <c r="H103" s="12" t="n"/>
      <c r="I103" s="32" t="n"/>
      <c r="J103" s="33" t="n"/>
      <c r="K103" s="8">
        <f>IF(A103="","",IF(OR(G103="",Assumptions!$B$4="",Assumptions!$B$6=""),"",IF(G103+Assumptions!$B$6&lt;=Assumptions!$B$4,"Yes","No")))</f>
        <v/>
      </c>
      <c r="L103" s="8">
        <f>IF(A103="","",IF(K103&lt;&gt;"Yes","",IF(H103="Renewed","Yes",IF(OR(H103="Not Renewed",H103="Canceled Before Renewal"),"No",""))))</f>
        <v/>
      </c>
      <c r="M103" s="35">
        <f>IF(A103="","",IF(OR(L103&lt;&gt;"Yes",F103="",J103=""),"",IFERROR((J103-F103)/F103,"")))</f>
        <v/>
      </c>
      <c r="N103" s="17">
        <f>IF(A103="","",IF(OR(B103="",D103="",E103="",F103=""),"Check required inputs",IF(AND(I103&lt;&gt;"",I103&lt;B103),"Check date order",IF(AND(K103="Yes",OR(H103="",H103="Pending")),"Check overdue outcome",IF(AND(H103="Renewed",I103=""),"Check renewed date",IF(AND(H103="Renewed",J103=""),"Check renewed premium",IF(AND(OR(H103="Not Renewed",H103="Canceled Before Renewal"),I103=""),"Check outcome date","")))))))</f>
        <v/>
      </c>
      <c r="O103" s="18" t="n"/>
      <c r="Q103">
        <f>IF(Assumptions!D102="","",Assumptions!D102)</f>
        <v/>
      </c>
      <c r="R103">
        <f>IF(Assumptions!E102="","",Assumptions!E102)</f>
        <v/>
      </c>
      <c r="S103">
        <f>IF(Assumptions!F102="","",Assumptions!F102)</f>
        <v/>
      </c>
    </row>
    <row r="104">
      <c r="A104" s="12" t="n"/>
      <c r="B104" s="32" t="n"/>
      <c r="C104" s="10">
        <f>IF(B104="","",YEAR(B104))</f>
        <v/>
      </c>
      <c r="D104" s="12" t="n"/>
      <c r="E104" s="12" t="n"/>
      <c r="F104" s="33" t="n"/>
      <c r="G104" s="36">
        <f>IF(OR(B104="",Assumptions!$B$5=""),"",IFERROR(EDATE(B104,Assumptions!$B$5),""))</f>
        <v/>
      </c>
      <c r="H104" s="12" t="n"/>
      <c r="I104" s="32" t="n"/>
      <c r="J104" s="33" t="n"/>
      <c r="K104" s="10">
        <f>IF(A104="","",IF(OR(G104="",Assumptions!$B$4="",Assumptions!$B$6=""),"",IF(G104+Assumptions!$B$6&lt;=Assumptions!$B$4,"Yes","No")))</f>
        <v/>
      </c>
      <c r="L104" s="10">
        <f>IF(A104="","",IF(K104&lt;&gt;"Yes","",IF(H104="Renewed","Yes",IF(OR(H104="Not Renewed",H104="Canceled Before Renewal"),"No",""))))</f>
        <v/>
      </c>
      <c r="M104" s="37">
        <f>IF(A104="","",IF(OR(L104&lt;&gt;"Yes",F104="",J104=""),"",IFERROR((J104-F104)/F104,"")))</f>
        <v/>
      </c>
      <c r="N104" s="21">
        <f>IF(A104="","",IF(OR(B104="",D104="",E104="",F104=""),"Check required inputs",IF(AND(I104&lt;&gt;"",I104&lt;B104),"Check date order",IF(AND(K104="Yes",OR(H104="",H104="Pending")),"Check overdue outcome",IF(AND(H104="Renewed",I104=""),"Check renewed date",IF(AND(H104="Renewed",J104=""),"Check renewed premium",IF(AND(OR(H104="Not Renewed",H104="Canceled Before Renewal"),I104=""),"Check outcome date","")))))))</f>
        <v/>
      </c>
      <c r="O104" s="18" t="n"/>
      <c r="Q104">
        <f>IF(Assumptions!D103="","",Assumptions!D103)</f>
        <v/>
      </c>
      <c r="R104">
        <f>IF(Assumptions!E103="","",Assumptions!E103)</f>
        <v/>
      </c>
      <c r="S104">
        <f>IF(Assumptions!F103="","",Assumptions!F103)</f>
        <v/>
      </c>
    </row>
  </sheetData>
  <autoFilter ref="A4:O104"/>
  <mergeCells count="1">
    <mergeCell ref="A1:O1"/>
  </mergeCells>
  <conditionalFormatting sqref="L5:L104">
    <cfRule type="expression" priority="1" dxfId="0">
      <formula>$L5="Yes"</formula>
    </cfRule>
    <cfRule type="expression" priority="2" dxfId="1">
      <formula>$L5="No"</formula>
    </cfRule>
  </conditionalFormatting>
  <conditionalFormatting sqref="N5:N104">
    <cfRule type="expression" priority="3" dxfId="1">
      <formula>LEFT($N5,5)="Check"</formula>
    </cfRule>
  </conditionalFormatting>
  <dataValidations count="6">
    <dataValidation sqref="A5:A104" showDropDown="0" showInputMessage="0" showErrorMessage="1" allowBlank="0" errorTitle="Policy Reference Check" error="Enter a unique policy reference or leave the row blank." type="custom">
      <formula1>OR(A5="",COUNTIF($A$5:$A$104,A5)=1)</formula1>
    </dataValidation>
    <dataValidation sqref="B5:B104 I5:I104" showDropDown="0" showInputMessage="1" showErrorMessage="1" allowBlank="0" errorTitle="Date Check" error="Enter a date within the editable administrative date limits." promptTitle="Record Date" prompt="Use MM/DD/YYYY and do not enter a date after the as-of date." type="date" operator="between">
      <formula1>$T$7</formula1>
      <formula2>$T$6</formula2>
    </dataValidation>
    <dataValidation sqref="D5:D104" showDropDown="0" showInputMessage="0" showErrorMessage="1" allowBlank="0" errorTitle="Line of Business Check" error="Select a line of business from the editable Assumptions list." type="list">
      <formula1>$Q$5:$Q$10</formula1>
    </dataValidation>
    <dataValidation sqref="E5:E104" showDropDown="0" showInputMessage="0" showErrorMessage="1" allowBlank="0" errorTitle="Service Owner Check" error="Select a service owner from the editable Assumptions list." type="list">
      <formula1>$R$5:$R$8</formula1>
    </dataValidation>
    <dataValidation sqref="H5:H104" showDropDown="0" showInputMessage="0" showErrorMessage="1" allowBlank="0" errorTitle="Renewal Outcome Check" error="Select a renewal outcome from the editable Assumptions list." type="list">
      <formula1>$S$5:$S$8</formula1>
    </dataValidation>
    <dataValidation sqref="F5:F104 J5:J104" showDropDown="0" showInputMessage="1" showErrorMessage="1" allowBlank="0" errorTitle="Premium Check" error="Enter a nonnegative premium within the editable workbook limit." promptTitle="Annual Premium" prompt="Enter US dollars without a currency symbol." type="decimal" operator="between">
      <formula1>0</formula1>
      <formula2>$T$5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48" customWidth="1" min="3" max="3"/>
    <col width="25" customWidth="1" min="4" max="4"/>
    <col width="28" customWidth="1" min="5" max="5"/>
    <col width="28" customWidth="1" min="6" max="6"/>
  </cols>
  <sheetData>
    <row r="1" ht="28" customHeight="1">
      <c r="A1" s="1" t="inlineStr">
        <is>
          <t>Retention Cohort Assumptions</t>
        </is>
      </c>
      <c r="B1" s="26" t="n"/>
      <c r="C1" s="26" t="n"/>
      <c r="D1" s="26" t="n"/>
      <c r="E1" s="26" t="n"/>
      <c r="F1" s="27" t="n"/>
    </row>
    <row r="2">
      <c r="A2" s="2" t="inlineStr">
        <is>
          <t>Edit the highlighted settings and stable validation lists. All sample records are fictional.</t>
        </is>
      </c>
    </row>
    <row r="3" ht="32" customHeight="1">
      <c r="A3" s="3" t="inlineStr">
        <is>
          <t>Setting</t>
        </is>
      </c>
      <c r="B3" s="3" t="inlineStr">
        <is>
          <t>Value</t>
        </is>
      </c>
      <c r="C3" s="3" t="inlineStr">
        <is>
          <t>Administrative Use</t>
        </is>
      </c>
      <c r="D3" s="3" t="inlineStr">
        <is>
          <t>Lines of Business</t>
        </is>
      </c>
      <c r="E3" s="3" t="inlineStr">
        <is>
          <t>Service Owners</t>
        </is>
      </c>
      <c r="F3" s="3" t="inlineStr">
        <is>
          <t>Renewal Outcomes</t>
        </is>
      </c>
    </row>
    <row r="4">
      <c r="A4" s="21" t="inlineStr">
        <is>
          <t>As-of Date</t>
        </is>
      </c>
      <c r="B4" s="38" t="n">
        <v>46276</v>
      </c>
      <c r="C4" s="21" t="inlineStr">
        <is>
          <t>Controls eligibility and dashboard calculations.</t>
        </is>
      </c>
      <c r="D4" s="18" t="inlineStr">
        <is>
          <t>Personal Auto</t>
        </is>
      </c>
      <c r="E4" s="18" t="inlineStr">
        <is>
          <t>Avery Quill — Fictional</t>
        </is>
      </c>
      <c r="F4" s="18" t="inlineStr">
        <is>
          <t>Renewed</t>
        </is>
      </c>
    </row>
    <row r="5">
      <c r="A5" s="17" t="inlineStr">
        <is>
          <t>Standard Policy Term (Months)</t>
        </is>
      </c>
      <c r="B5" s="23" t="n">
        <v>12</v>
      </c>
      <c r="C5" s="17" t="inlineStr">
        <is>
          <t>Calculates the first renewal due date.</t>
        </is>
      </c>
      <c r="D5" s="18" t="inlineStr">
        <is>
          <t>Homeowners</t>
        </is>
      </c>
      <c r="E5" s="18" t="inlineStr">
        <is>
          <t>Jordan Vale — Fictional</t>
        </is>
      </c>
      <c r="F5" s="18" t="inlineStr">
        <is>
          <t>Not Renewed</t>
        </is>
      </c>
    </row>
    <row r="6">
      <c r="A6" s="21" t="inlineStr">
        <is>
          <t>Outcome Grace Days</t>
        </is>
      </c>
      <c r="B6" s="23" t="n">
        <v>30</v>
      </c>
      <c r="C6" s="21" t="inlineStr">
        <is>
          <t>Delays eligibility briefly after the renewal due date.</t>
        </is>
      </c>
      <c r="D6" s="18" t="inlineStr">
        <is>
          <t>Commercial Package</t>
        </is>
      </c>
      <c r="E6" s="18" t="inlineStr">
        <is>
          <t>Morgan Finch — Fictional</t>
        </is>
      </c>
      <c r="F6" s="18" t="inlineStr">
        <is>
          <t>Pending</t>
        </is>
      </c>
    </row>
    <row r="7">
      <c r="A7" s="17" t="inlineStr">
        <is>
          <t>Cohort Years Shown</t>
        </is>
      </c>
      <c r="B7" s="23" t="n">
        <v>8</v>
      </c>
      <c r="C7" s="17" t="inlineStr">
        <is>
          <t>Controls the annual cohort rows displayed on Summary.</t>
        </is>
      </c>
      <c r="D7" s="18" t="inlineStr">
        <is>
          <t>General Liability</t>
        </is>
      </c>
      <c r="E7" s="18" t="inlineStr">
        <is>
          <t>Riley North — Fictional</t>
        </is>
      </c>
      <c r="F7" s="18" t="inlineStr">
        <is>
          <t>Canceled Before Renewal</t>
        </is>
      </c>
    </row>
    <row r="8">
      <c r="A8" s="21" t="inlineStr">
        <is>
          <t>Retention Highlight Threshold</t>
        </is>
      </c>
      <c r="B8" s="39" t="n">
        <v>0.85</v>
      </c>
      <c r="C8" s="21" t="inlineStr">
        <is>
          <t>Visual review threshold only; it is not a recommendation.</t>
        </is>
      </c>
      <c r="D8" s="18" t="inlineStr">
        <is>
          <t>Workers Compensation</t>
        </is>
      </c>
      <c r="E8" s="18" t="n"/>
      <c r="F8" s="18" t="n"/>
    </row>
    <row r="9">
      <c r="A9" s="17" t="inlineStr">
        <is>
          <t>Maximum Entered Annual Premium</t>
        </is>
      </c>
      <c r="B9" s="40" t="n">
        <v>10000000</v>
      </c>
      <c r="C9" s="17" t="inlineStr">
        <is>
          <t>Data-entry limit for this workbook.</t>
        </is>
      </c>
      <c r="D9" s="18" t="inlineStr">
        <is>
          <t>Umbrella</t>
        </is>
      </c>
      <c r="E9" s="18" t="n"/>
      <c r="F9" s="18" t="n"/>
    </row>
    <row r="10">
      <c r="A10" s="21" t="inlineStr">
        <is>
          <t>Earliest Allowed Record Date</t>
        </is>
      </c>
      <c r="B10" s="38" t="n">
        <v>38718</v>
      </c>
      <c r="C10" s="21" t="inlineStr">
        <is>
          <t>Data-entry boundary for administrative records.</t>
        </is>
      </c>
    </row>
  </sheetData>
  <mergeCells count="1">
    <mergeCell ref="A1:F1"/>
  </mergeCells>
  <dataValidations count="6">
    <dataValidation sqref="B4 B10" showDropDown="0" showInputMessage="1" showErrorMessage="1" allowBlank="0" errorTitle="Date Check" error="Enter a date within the allowed administrative range." promptTitle="Date Entry" prompt="Use MM/DD/YYYY." type="date" operator="between">
      <formula1>DATE(1996,1,1)</formula1>
      <formula2>DATE(2027,12,31)</formula2>
    </dataValidation>
    <dataValidation sqref="B5" showDropDown="0" showInputMessage="0" showErrorMessage="1" allowBlank="0" errorTitle="Term Check" error="Enter a policy term from 1 through 60 months." type="whole" operator="between">
      <formula1>1</formula1>
      <formula2>60</formula2>
    </dataValidation>
    <dataValidation sqref="B6" showDropDown="0" showInputMessage="0" showErrorMessage="1" allowBlank="0" errorTitle="Grace-Day Check" error="Enter a grace period from 0 through 365 days." type="whole" operator="between">
      <formula1>0</formula1>
      <formula2>365</formula2>
    </dataValidation>
    <dataValidation sqref="B7" showDropDown="0" showInputMessage="0" showErrorMessage="1" allowBlank="0" errorTitle="Cohort Count Check" error="Enter from 3 through 12 cohort years." type="whole" operator="between">
      <formula1>3</formula1>
      <formula2>12</formula2>
    </dataValidation>
    <dataValidation sqref="B8" showDropDown="0" showInputMessage="1" showErrorMessage="1" allowBlank="0" errorTitle="Threshold Check" error="Enter a decimal from 0 through 1." promptTitle="Retention Threshold" prompt="Example: enter 0.85 for 85%." type="decimal" operator="between">
      <formula1>0</formula1>
      <formula2>1</formula2>
    </dataValidation>
    <dataValidation sqref="B9" showDropDown="0" showInputMessage="0" showErrorMessage="1" allowBlank="0" errorTitle="Premium Limit Check" error="Enter a nonnegative workbook premium limit." type="decimal" operator="between">
      <formula1>0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</dc:creator>
  <dc:title xmlns:dc="http://purl.org/dc/elements/1.1/">Insurance Policy Retention Cohort Dashboard</dc:title>
  <dc:subject xmlns:dc="http://purl.org/dc/elements/1.1/">Administrative comparison of policy retention by original start cohort</dc:subject>
  <dcterms:created xmlns:dcterms="http://purl.org/dc/terms/" xmlns:xsi="http://www.w3.org/2001/XMLSchema-instance" xsi:type="dcterms:W3CDTF">2026-09-11T05:37:58Z</dcterms:created>
  <dcterms:modified xmlns:dcterms="http://purl.org/dc/terms/" xmlns:xsi="http://www.w3.org/2001/XMLSchema-instance" xsi:type="dcterms:W3CDTF">2026-09-11T05:37:58+00:00Z</dcterms:modified>
</cp:coreProperties>
</file>