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rospect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'Summary'!$A$12:$D$20</definedName>
    <definedName name="_xlnm._FilterDatabase" localSheetId="1" hidden="1">'Prospects'!$A$4:$Q$104</definedName>
    <definedName name="_xlnm._FilterDatabase" localSheetId="2" hidden="1">'Assumptions'!$A$2:$C$9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$#,##0.00;[Red]-$#,##0.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5B6F79"/>
      <sz val="9"/>
    </font>
    <font>
      <name val="Calibri"/>
      <b val="1"/>
      <color rgb="00FFFFFF"/>
      <sz val="10"/>
    </font>
    <font>
      <name val="Calibri"/>
      <b val="1"/>
      <color rgb="00243744"/>
      <sz val="10"/>
    </font>
    <font>
      <name val="Calibri"/>
      <color rgb="00243744"/>
      <sz val="10"/>
    </font>
  </fonts>
  <fills count="7">
    <fill>
      <patternFill/>
    </fill>
    <fill>
      <patternFill patternType="gray125"/>
    </fill>
    <fill>
      <patternFill patternType="solid">
        <fgColor rgb="00173B57"/>
      </patternFill>
    </fill>
    <fill>
      <patternFill patternType="solid">
        <fgColor rgb="00E56A2A"/>
      </patternFill>
    </fill>
    <fill>
      <patternFill patternType="solid">
        <fgColor rgb="00F3F7F8"/>
      </patternFill>
    </fill>
    <fill>
      <patternFill patternType="solid">
        <fgColor rgb="00FFFFFF"/>
      </patternFill>
    </fill>
    <fill>
      <patternFill patternType="solid">
        <fgColor rgb="00FFF1D9"/>
      </patternFill>
    </fill>
  </fills>
  <borders count="2">
    <border>
      <left/>
      <right/>
      <top/>
      <bottom/>
      <diagonal/>
    </border>
    <border>
      <left style="thin">
        <color rgb="00C8D6DC"/>
      </left>
      <right style="thin">
        <color rgb="00C8D6DC"/>
      </right>
      <top style="thin">
        <color rgb="00C8D6DC"/>
      </top>
      <bottom style="thin">
        <color rgb="00C8D6DC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1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 wrapText="1"/>
    </xf>
    <xf numFmtId="1" fontId="5" fillId="4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 wrapText="1"/>
    </xf>
    <xf numFmtId="1" fontId="5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left" vertical="center" wrapText="1"/>
    </xf>
    <xf numFmtId="1" fontId="3" fillId="2" borderId="1" applyAlignment="1" pivotButton="0" quotePrefix="0" xfId="0">
      <alignment horizontal="right" vertical="center"/>
    </xf>
    <xf numFmtId="165" fontId="3" fillId="2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top" wrapText="1"/>
    </xf>
    <xf numFmtId="164" fontId="5" fillId="6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center" vertical="center"/>
    </xf>
    <xf numFmtId="9" fontId="5" fillId="4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  <xf numFmtId="1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9" fontId="5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1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 wrapText="1"/>
    </xf>
    <xf numFmtId="9" fontId="5" fillId="6" borderId="1" applyAlignment="1" pivotButton="0" quotePrefix="0" xfId="0">
      <alignment horizontal="center" vertical="center"/>
    </xf>
    <xf numFmtId="1" fontId="5" fillId="6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1" fontId="5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4">
    <dxf>
      <font>
        <name val="Calibri"/>
        <b val="1"/>
        <color rgb="00FFFFFF"/>
        <sz val="10"/>
      </font>
      <fill>
        <patternFill patternType="solid">
          <fgColor rgb="00B5472F"/>
        </patternFill>
      </fill>
    </dxf>
    <dxf>
      <font>
        <name val="Calibri"/>
        <b val="1"/>
        <color rgb="00FFFFFF"/>
        <sz val="10"/>
      </font>
      <fill>
        <patternFill patternType="solid">
          <fgColor rgb="000F7B78"/>
        </patternFill>
      </fill>
    </dxf>
    <dxf>
      <font>
        <name val="Calibri"/>
        <b val="1"/>
        <color rgb="00FFFFFF"/>
        <sz val="10"/>
      </font>
      <fill>
        <patternFill patternType="solid">
          <fgColor rgb="00E56A2A"/>
        </patternFill>
      </fill>
    </dxf>
    <dxf>
      <font>
        <name val="Calibri"/>
        <b val="1"/>
        <color rgb="00243744"/>
        <sz val="10"/>
      </font>
      <fill>
        <patternFill patternType="solid">
          <fgColor rgb="00FFF1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Weighted Pipeline by Stage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'Summary'!D12</f>
            </strRef>
          </tx>
          <spPr>
            <a:solidFill xmlns:a="http://schemas.openxmlformats.org/drawingml/2006/main">
              <a:srgbClr val="0F7B78"/>
            </a:solidFill>
            <a:ln xmlns:a="http://schemas.openxmlformats.org/drawingml/2006/main">
              <a:solidFill>
                <a:srgbClr val="0F7B78"/>
              </a:solidFill>
              <a:prstDash val="solid"/>
            </a:ln>
          </spPr>
          <cat>
            <numRef>
              <f>'Summary'!$A$13:$A$19</f>
            </numRef>
          </cat>
          <val>
            <numRef>
              <f>'Summary'!$D$13:$D$19</f>
            </numRef>
          </val>
        </ser>
        <gapWidth val="4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Weighted Premium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Stage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11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3B57"/>
    <outlinePr summaryBelow="1" summaryRight="1"/>
    <pageSetUpPr/>
  </sheetPr>
  <dimension ref="A1:J2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5" customWidth="1" min="2" max="2"/>
    <col width="22" customWidth="1" min="3" max="3"/>
    <col width="16" customWidth="1" min="4" max="4"/>
    <col width="22" customWidth="1" min="5" max="5"/>
    <col width="16" customWidth="1" min="6" max="6"/>
    <col width="20" customWidth="1" min="7" max="7"/>
    <col width="15" customWidth="1" min="8" max="8"/>
    <col width="3" customWidth="1" min="9" max="9"/>
    <col width="3" customWidth="1" min="10" max="10"/>
  </cols>
  <sheetData>
    <row r="1" ht="28" customHeight="1">
      <c r="A1" s="1" t="inlineStr">
        <is>
          <t>Insurance Prospect Pipeline Summary</t>
        </is>
      </c>
    </row>
    <row r="2" ht="20" customHeight="1">
      <c r="A2" s="2" t="inlineStr">
        <is>
          <t>Administrative indicators are calculated only from entered prospect records and editable assumptions.</t>
        </is>
      </c>
    </row>
    <row r="3">
      <c r="A3" s="3" t="inlineStr">
        <is>
          <t>Review Date</t>
        </is>
      </c>
      <c r="B3" s="4">
        <f>Assumptions!$J$3</f>
        <v/>
      </c>
    </row>
    <row r="4"/>
    <row r="5">
      <c r="A5" s="5" t="inlineStr">
        <is>
          <t>Open Prospects</t>
        </is>
      </c>
      <c r="B5" s="6">
        <f>COUNTIFS(Prospects!$A$5:$A$104,"&lt;&gt;",Prospects!$F$5:$F$104,"&lt;&gt;",Prospects!$F$5:$F$104,"&lt;&gt;Won",Prospects!$F$5:$F$104,"&lt;&gt;Lost")</f>
        <v/>
      </c>
      <c r="C5" s="5" t="inlineStr">
        <is>
          <t>Open Pipeline</t>
        </is>
      </c>
      <c r="D5" s="7">
        <f>SUMIFS(Prospects!$K$5:$K$104,Prospects!$A$5:$A$104,"&lt;&gt;",Prospects!$F$5:$F$104,"&lt;&gt;",Prospects!$F$5:$F$104,"&lt;&gt;Won",Prospects!$F$5:$F$104,"&lt;&gt;Lost")</f>
        <v/>
      </c>
      <c r="E5" s="5" t="inlineStr">
        <is>
          <t>Weighted Pipeline</t>
        </is>
      </c>
      <c r="F5" s="7">
        <f>SUMIFS(Prospects!$N$5:$N$104,Prospects!$A$5:$A$104,"&lt;&gt;",Prospects!$F$5:$F$104,"&lt;&gt;",Prospects!$F$5:$F$104,"&lt;&gt;Won",Prospects!$F$5:$F$104,"&lt;&gt;Lost")</f>
        <v/>
      </c>
      <c r="G5" s="5" t="inlineStr">
        <is>
          <t>Past Due</t>
        </is>
      </c>
      <c r="H5" s="6">
        <f>COUNTIF(Prospects!$P$5:$P$104,"Past due")</f>
        <v/>
      </c>
    </row>
    <row r="6"/>
    <row r="7">
      <c r="A7" s="5" t="inlineStr">
        <is>
          <t>Due Today</t>
        </is>
      </c>
      <c r="B7" s="6">
        <f>COUNTIF(Prospects!$P$5:$P$104,"Due today")</f>
        <v/>
      </c>
      <c r="C7" s="5" t="inlineStr">
        <is>
          <t>Won Premium</t>
        </is>
      </c>
      <c r="D7" s="7">
        <f>SUMIF(Prospects!$F$5:$F$104,"Won",Prospects!$K$5:$K$104)</f>
        <v/>
      </c>
      <c r="E7" s="5" t="inlineStr">
        <is>
          <t>Average Open Premium</t>
        </is>
      </c>
      <c r="F7" s="7">
        <f>IFERROR(D5/B5,"")</f>
        <v/>
      </c>
      <c r="G7" s="5" t="inlineStr">
        <is>
          <t>High-Value Open</t>
        </is>
      </c>
      <c r="H7" s="6">
        <f>IF(ISNUMBER(Assumptions!$J$4),COUNTIFS(Prospects!$A$5:$A$104,"&lt;&gt;",Prospects!$F$5:$F$104,"&lt;&gt;",Prospects!$F$5:$F$104,"&lt;&gt;Won",Prospects!$F$5:$F$104,"&lt;&gt;Lost",Prospects!$K$5:$K$104,"&gt;="&amp;Assumptions!$J$4),"")</f>
        <v/>
      </c>
    </row>
    <row r="8"/>
    <row r="9">
      <c r="A9" s="5" t="inlineStr">
        <is>
          <t>Near-Term Closes</t>
        </is>
      </c>
      <c r="B9" s="6">
        <f>IFERROR(IF(AND(ISNUMBER(Assumptions!$J$3),ISNUMBER(Assumptions!$J$5)),COUNTIFS(Prospects!$A$5:$A$104,"&lt;&gt;",Prospects!$F$5:$F$104,"&lt;&gt;",Prospects!$F$5:$F$104,"&lt;&gt;Won",Prospects!$F$5:$F$104,"&lt;&gt;Lost",Prospects!$L$5:$L$104,"&gt;="&amp;Assumptions!$J$3,Prospects!$L$5:$L$104,"&lt;="&amp;(Assumptions!$J$3+Assumptions!$J$5)),""),"")</f>
        <v/>
      </c>
      <c r="C9" s="5" t="inlineStr">
        <is>
          <t>Missing Next Action</t>
        </is>
      </c>
      <c r="D9" s="6">
        <f>COUNTIF(Prospects!$P$5:$P$104,"Set next action")</f>
        <v/>
      </c>
      <c r="E9" s="5" t="inlineStr">
        <is>
          <t>Inactivity Checks</t>
        </is>
      </c>
      <c r="F9" s="6">
        <f>COUNTIF(Prospects!$P$5:$P$104,"Check inactivity")</f>
        <v/>
      </c>
    </row>
    <row r="10"/>
    <row r="11"/>
    <row r="12">
      <c r="A12" s="3" t="inlineStr">
        <is>
          <t>Stage</t>
        </is>
      </c>
      <c r="B12" s="3" t="inlineStr">
        <is>
          <t>Prospects</t>
        </is>
      </c>
      <c r="C12" s="3" t="inlineStr">
        <is>
          <t>Pipeline</t>
        </is>
      </c>
      <c r="D12" s="3" t="inlineStr">
        <is>
          <t>Weighted Pipeline</t>
        </is>
      </c>
    </row>
    <row r="13">
      <c r="A13" s="8">
        <f>Assumptions!$A$3</f>
        <v/>
      </c>
      <c r="B13" s="9">
        <f>IF($A13="","",COUNTIF(Prospects!$F$5:$F$104,$A13))</f>
        <v/>
      </c>
      <c r="C13" s="10">
        <f>IF($A13="","",SUMIF(Prospects!$F$5:$F$104,$A13,Prospects!$K$5:$K$104))</f>
        <v/>
      </c>
      <c r="D13" s="10">
        <f>IF($A13="","",SUMIF(Prospects!$F$5:$F$104,$A13,Prospects!$N$5:$N$104))</f>
        <v/>
      </c>
    </row>
    <row r="14">
      <c r="A14" s="11">
        <f>Assumptions!$A$4</f>
        <v/>
      </c>
      <c r="B14" s="12">
        <f>IF($A14="","",COUNTIF(Prospects!$F$5:$F$104,$A14))</f>
        <v/>
      </c>
      <c r="C14" s="13">
        <f>IF($A14="","",SUMIF(Prospects!$F$5:$F$104,$A14,Prospects!$K$5:$K$104))</f>
        <v/>
      </c>
      <c r="D14" s="13">
        <f>IF($A14="","",SUMIF(Prospects!$F$5:$F$104,$A14,Prospects!$N$5:$N$104))</f>
        <v/>
      </c>
    </row>
    <row r="15">
      <c r="A15" s="8">
        <f>Assumptions!$A$5</f>
        <v/>
      </c>
      <c r="B15" s="9">
        <f>IF($A15="","",COUNTIF(Prospects!$F$5:$F$104,$A15))</f>
        <v/>
      </c>
      <c r="C15" s="10">
        <f>IF($A15="","",SUMIF(Prospects!$F$5:$F$104,$A15,Prospects!$K$5:$K$104))</f>
        <v/>
      </c>
      <c r="D15" s="10">
        <f>IF($A15="","",SUMIF(Prospects!$F$5:$F$104,$A15,Prospects!$N$5:$N$104))</f>
        <v/>
      </c>
    </row>
    <row r="16">
      <c r="A16" s="11">
        <f>Assumptions!$A$6</f>
        <v/>
      </c>
      <c r="B16" s="12">
        <f>IF($A16="","",COUNTIF(Prospects!$F$5:$F$104,$A16))</f>
        <v/>
      </c>
      <c r="C16" s="13">
        <f>IF($A16="","",SUMIF(Prospects!$F$5:$F$104,$A16,Prospects!$K$5:$K$104))</f>
        <v/>
      </c>
      <c r="D16" s="13">
        <f>IF($A16="","",SUMIF(Prospects!$F$5:$F$104,$A16,Prospects!$N$5:$N$104))</f>
        <v/>
      </c>
    </row>
    <row r="17">
      <c r="A17" s="8">
        <f>Assumptions!$A$7</f>
        <v/>
      </c>
      <c r="B17" s="9">
        <f>IF($A17="","",COUNTIF(Prospects!$F$5:$F$104,$A17))</f>
        <v/>
      </c>
      <c r="C17" s="10">
        <f>IF($A17="","",SUMIF(Prospects!$F$5:$F$104,$A17,Prospects!$K$5:$K$104))</f>
        <v/>
      </c>
      <c r="D17" s="10">
        <f>IF($A17="","",SUMIF(Prospects!$F$5:$F$104,$A17,Prospects!$N$5:$N$104))</f>
        <v/>
      </c>
    </row>
    <row r="18">
      <c r="A18" s="11">
        <f>Assumptions!$A$8</f>
        <v/>
      </c>
      <c r="B18" s="12">
        <f>IF($A18="","",COUNTIF(Prospects!$F$5:$F$104,$A18))</f>
        <v/>
      </c>
      <c r="C18" s="13">
        <f>IF($A18="","",SUMIF(Prospects!$F$5:$F$104,$A18,Prospects!$K$5:$K$104))</f>
        <v/>
      </c>
      <c r="D18" s="13">
        <f>IF($A18="","",SUMIF(Prospects!$F$5:$F$104,$A18,Prospects!$N$5:$N$104))</f>
        <v/>
      </c>
    </row>
    <row r="19">
      <c r="A19" s="8">
        <f>Assumptions!$A$9</f>
        <v/>
      </c>
      <c r="B19" s="9">
        <f>IF($A19="","",COUNTIF(Prospects!$F$5:$F$104,$A19))</f>
        <v/>
      </c>
      <c r="C19" s="10">
        <f>IF($A19="","",SUMIF(Prospects!$F$5:$F$104,$A19,Prospects!$K$5:$K$104))</f>
        <v/>
      </c>
      <c r="D19" s="10">
        <f>IF($A19="","",SUMIF(Prospects!$F$5:$F$104,$A19,Prospects!$N$5:$N$104))</f>
        <v/>
      </c>
    </row>
    <row r="20">
      <c r="A20" s="14" t="inlineStr">
        <is>
          <t>Total</t>
        </is>
      </c>
      <c r="B20" s="15">
        <f>SUM(B13:B19)</f>
        <v/>
      </c>
      <c r="C20" s="16">
        <f>SUM(C13:C19)</f>
        <v/>
      </c>
      <c r="D20" s="16">
        <f>SUM(D13:D19)</f>
        <v/>
      </c>
    </row>
  </sheetData>
  <autoFilter ref="A12:D20"/>
  <mergeCells count="1">
    <mergeCell ref="A1:J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56A2A"/>
    <outlinePr summaryBelow="1" summaryRight="1"/>
    <pageSetUpPr/>
  </sheetPr>
  <dimension ref="A1:Q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22" customWidth="1" min="3" max="3"/>
    <col width="19" customWidth="1" min="4" max="4"/>
    <col width="18" customWidth="1" min="5" max="5"/>
    <col width="18" customWidth="1" min="6" max="6"/>
    <col width="13" customWidth="1" min="7" max="7"/>
    <col width="14" customWidth="1" min="8" max="8"/>
    <col width="13" customWidth="1" min="9" max="9"/>
    <col width="13" customWidth="1" min="10" max="10"/>
    <col width="19" customWidth="1" min="11" max="11"/>
    <col width="14" customWidth="1" min="12" max="12"/>
    <col width="12" customWidth="1" min="13" max="13"/>
    <col width="18" customWidth="1" min="14" max="14"/>
    <col width="17" customWidth="1" min="15" max="15"/>
    <col width="20" customWidth="1" min="16" max="16"/>
    <col width="42" customWidth="1" min="17" max="17"/>
  </cols>
  <sheetData>
    <row r="1" ht="28" customHeight="1">
      <c r="A1" s="1" t="inlineStr">
        <is>
          <t>Insurance Prospect Pipeline</t>
        </is>
      </c>
    </row>
    <row r="2" ht="20" customHeight="1">
      <c r="A2" s="2" t="inlineStr">
        <is>
          <t>Enter or update pale yellow cells. Follow-up checks are prompts for agency review, not automated notices.</t>
        </is>
      </c>
    </row>
    <row r="3"/>
    <row r="4" ht="34" customHeight="1">
      <c r="A4" s="5" t="inlineStr">
        <is>
          <t>Prospect ID</t>
        </is>
      </c>
      <c r="B4" s="5" t="inlineStr">
        <is>
          <t>Prospect / Organization</t>
        </is>
      </c>
      <c r="C4" s="5" t="inlineStr">
        <is>
          <t>Line of Business</t>
        </is>
      </c>
      <c r="D4" s="5" t="inlineStr">
        <is>
          <t>Source</t>
        </is>
      </c>
      <c r="E4" s="5" t="inlineStr">
        <is>
          <t>Owner</t>
        </is>
      </c>
      <c r="F4" s="5" t="inlineStr">
        <is>
          <t>Stage</t>
        </is>
      </c>
      <c r="G4" s="5" t="inlineStr">
        <is>
          <t>Date Added</t>
        </is>
      </c>
      <c r="H4" s="5" t="inlineStr">
        <is>
          <t>Stage Updated</t>
        </is>
      </c>
      <c r="I4" s="5" t="inlineStr">
        <is>
          <t>Last Contact</t>
        </is>
      </c>
      <c r="J4" s="5" t="inlineStr">
        <is>
          <t>Next Action</t>
        </is>
      </c>
      <c r="K4" s="5" t="inlineStr">
        <is>
          <t>Estimated Annual Premium</t>
        </is>
      </c>
      <c r="L4" s="5" t="inlineStr">
        <is>
          <t>Expected Close</t>
        </is>
      </c>
      <c r="M4" s="5" t="inlineStr">
        <is>
          <t>Probability</t>
        </is>
      </c>
      <c r="N4" s="5" t="inlineStr">
        <is>
          <t>Weighted Pipeline</t>
        </is>
      </c>
      <c r="O4" s="5" t="inlineStr">
        <is>
          <t>Days Since Contact</t>
        </is>
      </c>
      <c r="P4" s="5" t="inlineStr">
        <is>
          <t>Follow-Up Check</t>
        </is>
      </c>
      <c r="Q4" s="5" t="inlineStr">
        <is>
          <t>Notes</t>
        </is>
      </c>
    </row>
    <row r="5" ht="30" customHeight="1">
      <c r="A5" s="17" t="inlineStr">
        <is>
          <t>PX-1001</t>
        </is>
      </c>
      <c r="B5" s="18" t="inlineStr">
        <is>
          <t>Fictional Juniper Harbor Bakery LLC</t>
        </is>
      </c>
      <c r="C5" s="17" t="inlineStr">
        <is>
          <t>Business Owners</t>
        </is>
      </c>
      <c r="D5" s="17" t="inlineStr">
        <is>
          <t>Referral</t>
        </is>
      </c>
      <c r="E5" s="17" t="inlineStr">
        <is>
          <t>Avery Sample</t>
        </is>
      </c>
      <c r="F5" s="17" t="inlineStr">
        <is>
          <t>Qualified</t>
        </is>
      </c>
      <c r="G5" s="19" t="n">
        <v>46251</v>
      </c>
      <c r="H5" s="19" t="n">
        <v>46271</v>
      </c>
      <c r="I5" s="19" t="n">
        <v>46271</v>
      </c>
      <c r="J5" s="19" t="n">
        <v>46277</v>
      </c>
      <c r="K5" s="20" t="n">
        <v>7800</v>
      </c>
      <c r="L5" s="19" t="n">
        <v>46293</v>
      </c>
      <c r="M5" s="21">
        <f>IF($A5="","",IF($F5="","",IFERROR(VLOOKUP($F5,Assumptions!$A$3:$C$9,2,FALSE),"")))</f>
        <v/>
      </c>
      <c r="N5" s="22">
        <f>IF($A5="","",IF(OR(NOT(ISNUMBER($K5)),NOT(ISNUMBER($M5))),"",IFERROR($K5*$M5,"")))</f>
        <v/>
      </c>
      <c r="O5" s="23">
        <f>IF($A5="","",IF(OR(NOT(ISNUMBER($I5)),NOT(ISNUMBER(Assumptions!$J$3))),"",MAX(0,Assumptions!$J$3-$I5)))</f>
        <v/>
      </c>
      <c r="P5" s="24">
        <f>IF($A5="","",IF($F5="","Set stage",IF(OR($F5="Won",$F5="Lost"),"Closed",IF(NOT(ISNUMBER($J5)),"Set next action",IF(NOT(ISNUMBER(Assumptions!$J$3)),"Review date needed",IF($J5&lt;Assumptions!$J$3,"Past due",IF($J5=Assumptions!$J$3,"Due today",IF(AND(ISNUMBER($O5),IFERROR($O5&gt;VLOOKUP($F5,Assumptions!$A$3:$C$9,3,FALSE),FALSE)),"Check inactivity","On track"))))))))</f>
        <v/>
      </c>
      <c r="Q5" s="18" t="inlineStr">
        <is>
          <t>Awaiting completed application details.</t>
        </is>
      </c>
    </row>
    <row r="6" ht="30" customHeight="1">
      <c r="A6" s="17" t="inlineStr">
        <is>
          <t>PX-1002</t>
        </is>
      </c>
      <c r="B6" s="18" t="inlineStr">
        <is>
          <t>Fictional Copper Kite Bicycle Studio LLC</t>
        </is>
      </c>
      <c r="C6" s="17" t="inlineStr">
        <is>
          <t>General Liability</t>
        </is>
      </c>
      <c r="D6" s="17" t="inlineStr">
        <is>
          <t>Direct Inquiry</t>
        </is>
      </c>
      <c r="E6" s="17" t="inlineStr">
        <is>
          <t>Jordan Example</t>
        </is>
      </c>
      <c r="F6" s="17" t="inlineStr">
        <is>
          <t>Quoted</t>
        </is>
      </c>
      <c r="G6" s="19" t="n">
        <v>46235</v>
      </c>
      <c r="H6" s="19" t="n">
        <v>46267</v>
      </c>
      <c r="I6" s="19" t="n">
        <v>46269</v>
      </c>
      <c r="J6" s="19" t="n">
        <v>46274</v>
      </c>
      <c r="K6" s="20" t="n">
        <v>12400</v>
      </c>
      <c r="L6" s="19" t="n">
        <v>46285</v>
      </c>
      <c r="M6" s="25">
        <f>IF($A6="","",IF($F6="","",IFERROR(VLOOKUP($F6,Assumptions!$A$3:$C$9,2,FALSE),"")))</f>
        <v/>
      </c>
      <c r="N6" s="26">
        <f>IF($A6="","",IF(OR(NOT(ISNUMBER($K6)),NOT(ISNUMBER($M6))),"",IFERROR($K6*$M6,"")))</f>
        <v/>
      </c>
      <c r="O6" s="27">
        <f>IF($A6="","",IF(OR(NOT(ISNUMBER($I6)),NOT(ISNUMBER(Assumptions!$J$3))),"",MAX(0,Assumptions!$J$3-$I6)))</f>
        <v/>
      </c>
      <c r="P6" s="28">
        <f>IF($A6="","",IF($F6="","Set stage",IF(OR($F6="Won",$F6="Lost"),"Closed",IF(NOT(ISNUMBER($J6)),"Set next action",IF(NOT(ISNUMBER(Assumptions!$J$3)),"Review date needed",IF($J6&lt;Assumptions!$J$3,"Past due",IF($J6=Assumptions!$J$3,"Due today",IF(AND(ISNUMBER($O6),IFERROR($O6&gt;VLOOKUP($F6,Assumptions!$A$3:$C$9,3,FALSE),FALSE)),"Check inactivity","On track"))))))))</f>
        <v/>
      </c>
      <c r="Q6" s="18" t="inlineStr">
        <is>
          <t>Past-due follow-up requires a human review.</t>
        </is>
      </c>
    </row>
    <row r="7" ht="30" customHeight="1">
      <c r="A7" s="17" t="inlineStr">
        <is>
          <t>PX-1003</t>
        </is>
      </c>
      <c r="B7" s="18" t="inlineStr">
        <is>
          <t>Fictional Moonlit Parcel Design LLC</t>
        </is>
      </c>
      <c r="C7" s="17" t="inlineStr">
        <is>
          <t>Business Owners</t>
        </is>
      </c>
      <c r="D7" s="17" t="inlineStr">
        <is>
          <t>Community Event</t>
        </is>
      </c>
      <c r="E7" s="17" t="inlineStr">
        <is>
          <t>Casey Fictional</t>
        </is>
      </c>
      <c r="F7" s="17" t="inlineStr">
        <is>
          <t>New Lead</t>
        </is>
      </c>
      <c r="G7" s="19" t="n">
        <v>46273</v>
      </c>
      <c r="H7" s="19" t="n">
        <v>46273</v>
      </c>
      <c r="I7" s="19" t="n"/>
      <c r="J7" s="19" t="n"/>
      <c r="K7" s="20" t="n"/>
      <c r="L7" s="19" t="n">
        <v>46310</v>
      </c>
      <c r="M7" s="21">
        <f>IF($A7="","",IF($F7="","",IFERROR(VLOOKUP($F7,Assumptions!$A$3:$C$9,2,FALSE),"")))</f>
        <v/>
      </c>
      <c r="N7" s="22">
        <f>IF($A7="","",IF(OR(NOT(ISNUMBER($K7)),NOT(ISNUMBER($M7))),"",IFERROR($K7*$M7,"")))</f>
        <v/>
      </c>
      <c r="O7" s="23">
        <f>IF($A7="","",IF(OR(NOT(ISNUMBER($I7)),NOT(ISNUMBER(Assumptions!$J$3))),"",MAX(0,Assumptions!$J$3-$I7)))</f>
        <v/>
      </c>
      <c r="P7" s="24">
        <f>IF($A7="","",IF($F7="","Set stage",IF(OR($F7="Won",$F7="Lost"),"Closed",IF(NOT(ISNUMBER($J7)),"Set next action",IF(NOT(ISNUMBER(Assumptions!$J$3)),"Review date needed",IF($J7&lt;Assumptions!$J$3,"Past due",IF($J7=Assumptions!$J$3,"Due today",IF(AND(ISNUMBER($O7),IFERROR($O7&gt;VLOOKUP($F7,Assumptions!$A$3:$C$9,3,FALSE),FALSE)),"Check inactivity","On track"))))))))</f>
        <v/>
      </c>
      <c r="Q7" s="18" t="inlineStr">
        <is>
          <t>Initial value estimate and next action are not entered.</t>
        </is>
      </c>
    </row>
    <row r="8" ht="30" customHeight="1">
      <c r="A8" s="17" t="inlineStr">
        <is>
          <t>PX-1004</t>
        </is>
      </c>
      <c r="B8" s="18" t="inlineStr">
        <is>
          <t>Fictional Blue Acorn Veterinary Arts LLC</t>
        </is>
      </c>
      <c r="C8" s="17" t="inlineStr">
        <is>
          <t>Workers Compensation</t>
        </is>
      </c>
      <c r="D8" s="17" t="inlineStr">
        <is>
          <t>Producer Outreach</t>
        </is>
      </c>
      <c r="E8" s="17" t="inlineStr">
        <is>
          <t>Avery Sample</t>
        </is>
      </c>
      <c r="F8" s="17" t="inlineStr">
        <is>
          <t>Contacted</t>
        </is>
      </c>
      <c r="G8" s="19" t="n">
        <v>46257</v>
      </c>
      <c r="H8" s="19" t="n">
        <v>46263</v>
      </c>
      <c r="I8" s="19" t="n">
        <v>46265</v>
      </c>
      <c r="J8" s="19" t="n">
        <v>46280</v>
      </c>
      <c r="K8" s="20" t="n">
        <v>2350</v>
      </c>
      <c r="L8" s="19" t="n">
        <v>46299</v>
      </c>
      <c r="M8" s="25">
        <f>IF($A8="","",IF($F8="","",IFERROR(VLOOKUP($F8,Assumptions!$A$3:$C$9,2,FALSE),"")))</f>
        <v/>
      </c>
      <c r="N8" s="26">
        <f>IF($A8="","",IF(OR(NOT(ISNUMBER($K8)),NOT(ISNUMBER($M8))),"",IFERROR($K8*$M8,"")))</f>
        <v/>
      </c>
      <c r="O8" s="27">
        <f>IF($A8="","",IF(OR(NOT(ISNUMBER($I8)),NOT(ISNUMBER(Assumptions!$J$3))),"",MAX(0,Assumptions!$J$3-$I8)))</f>
        <v/>
      </c>
      <c r="P8" s="28">
        <f>IF($A8="","",IF($F8="","Set stage",IF(OR($F8="Won",$F8="Lost"),"Closed",IF(NOT(ISNUMBER($J8)),"Set next action",IF(NOT(ISNUMBER(Assumptions!$J$3)),"Review date needed",IF($J8&lt;Assumptions!$J$3,"Past due",IF($J8=Assumptions!$J$3,"Due today",IF(AND(ISNUMBER($O8),IFERROR($O8&gt;VLOOKUP($F8,Assumptions!$A$3:$C$9,3,FALSE),FALSE)),"Check inactivity","On track"))))))))</f>
        <v/>
      </c>
      <c r="Q8" s="18" t="inlineStr">
        <is>
          <t>Inactivity interval is exceeded despite a future action date.</t>
        </is>
      </c>
    </row>
    <row r="9" ht="30" customHeight="1">
      <c r="A9" s="17" t="inlineStr">
        <is>
          <t>PX-1005</t>
        </is>
      </c>
      <c r="B9" s="18" t="inlineStr">
        <is>
          <t>Fictional Lantern Fox Makers LLC</t>
        </is>
      </c>
      <c r="C9" s="17" t="inlineStr">
        <is>
          <t>Commercial Auto</t>
        </is>
      </c>
      <c r="D9" s="17" t="inlineStr">
        <is>
          <t>Referral</t>
        </is>
      </c>
      <c r="E9" s="17" t="inlineStr">
        <is>
          <t>Jordan Example</t>
        </is>
      </c>
      <c r="F9" s="17" t="inlineStr">
        <is>
          <t>Decision Pending</t>
        </is>
      </c>
      <c r="G9" s="19" t="n">
        <v>46220</v>
      </c>
      <c r="H9" s="19" t="n">
        <v>46272</v>
      </c>
      <c r="I9" s="19" t="n">
        <v>46274</v>
      </c>
      <c r="J9" s="19" t="n">
        <v>46275</v>
      </c>
      <c r="K9" s="20" t="n">
        <v>24000</v>
      </c>
      <c r="L9" s="19" t="n">
        <v>46282</v>
      </c>
      <c r="M9" s="21">
        <f>IF($A9="","",IF($F9="","",IFERROR(VLOOKUP($F9,Assumptions!$A$3:$C$9,2,FALSE),"")))</f>
        <v/>
      </c>
      <c r="N9" s="22">
        <f>IF($A9="","",IF(OR(NOT(ISNUMBER($K9)),NOT(ISNUMBER($M9))),"",IFERROR($K9*$M9,"")))</f>
        <v/>
      </c>
      <c r="O9" s="23">
        <f>IF($A9="","",IF(OR(NOT(ISNUMBER($I9)),NOT(ISNUMBER(Assumptions!$J$3))),"",MAX(0,Assumptions!$J$3-$I9)))</f>
        <v/>
      </c>
      <c r="P9" s="24">
        <f>IF($A9="","",IF($F9="","Set stage",IF(OR($F9="Won",$F9="Lost"),"Closed",IF(NOT(ISNUMBER($J9)),"Set next action",IF(NOT(ISNUMBER(Assumptions!$J$3)),"Review date needed",IF($J9&lt;Assumptions!$J$3,"Past due",IF($J9=Assumptions!$J$3,"Due today",IF(AND(ISNUMBER($O9),IFERROR($O9&gt;VLOOKUP($F9,Assumptions!$A$3:$C$9,3,FALSE),FALSE)),"Check inactivity","On track"))))))))</f>
        <v/>
      </c>
      <c r="Q9" s="18" t="inlineStr">
        <is>
          <t>Next action is due on the review date.</t>
        </is>
      </c>
    </row>
    <row r="10" ht="30" customHeight="1">
      <c r="A10" s="17" t="inlineStr">
        <is>
          <t>PX-1006</t>
        </is>
      </c>
      <c r="B10" s="18" t="inlineStr">
        <is>
          <t>Fictional Pebble Orbit Café LLC</t>
        </is>
      </c>
      <c r="C10" s="17" t="inlineStr">
        <is>
          <t>Business Owners</t>
        </is>
      </c>
      <c r="D10" s="17" t="inlineStr">
        <is>
          <t>Existing Client</t>
        </is>
      </c>
      <c r="E10" s="17" t="inlineStr">
        <is>
          <t>Casey Fictional</t>
        </is>
      </c>
      <c r="F10" s="17" t="inlineStr">
        <is>
          <t>Won</t>
        </is>
      </c>
      <c r="G10" s="19" t="n">
        <v>46205</v>
      </c>
      <c r="H10" s="19" t="n">
        <v>46273</v>
      </c>
      <c r="I10" s="19" t="n">
        <v>46273</v>
      </c>
      <c r="J10" s="19" t="n"/>
      <c r="K10" s="20" t="n">
        <v>9200</v>
      </c>
      <c r="L10" s="19" t="n">
        <v>46273</v>
      </c>
      <c r="M10" s="25">
        <f>IF($A10="","",IF($F10="","",IFERROR(VLOOKUP($F10,Assumptions!$A$3:$C$9,2,FALSE),"")))</f>
        <v/>
      </c>
      <c r="N10" s="26">
        <f>IF($A10="","",IF(OR(NOT(ISNUMBER($K10)),NOT(ISNUMBER($M10))),"",IFERROR($K10*$M10,"")))</f>
        <v/>
      </c>
      <c r="O10" s="27">
        <f>IF($A10="","",IF(OR(NOT(ISNUMBER($I10)),NOT(ISNUMBER(Assumptions!$J$3))),"",MAX(0,Assumptions!$J$3-$I10)))</f>
        <v/>
      </c>
      <c r="P10" s="28">
        <f>IF($A10="","",IF($F10="","Set stage",IF(OR($F10="Won",$F10="Lost"),"Closed",IF(NOT(ISNUMBER($J10)),"Set next action",IF(NOT(ISNUMBER(Assumptions!$J$3)),"Review date needed",IF($J10&lt;Assumptions!$J$3,"Past due",IF($J10=Assumptions!$J$3,"Due today",IF(AND(ISNUMBER($O10),IFERROR($O10&gt;VLOOKUP($F10,Assumptions!$A$3:$C$9,3,FALSE),FALSE)),"Check inactivity","On track"))))))))</f>
        <v/>
      </c>
      <c r="Q10" s="18" t="inlineStr">
        <is>
          <t>Administrative stage is marked won for this fictional example.</t>
        </is>
      </c>
    </row>
    <row r="11" ht="30" customHeight="1">
      <c r="A11" s="17" t="inlineStr">
        <is>
          <t>PX-1007</t>
        </is>
      </c>
      <c r="B11" s="18" t="inlineStr">
        <is>
          <t>Fictional Willow Comet Florals LLC</t>
        </is>
      </c>
      <c r="C11" s="17" t="inlineStr">
        <is>
          <t>Workers Compensation</t>
        </is>
      </c>
      <c r="D11" s="17" t="inlineStr">
        <is>
          <t>Direct Inquiry</t>
        </is>
      </c>
      <c r="E11" s="17" t="inlineStr">
        <is>
          <t>Avery Sample</t>
        </is>
      </c>
      <c r="F11" s="17" t="inlineStr">
        <is>
          <t>Lost</t>
        </is>
      </c>
      <c r="G11" s="19" t="n">
        <v>46212</v>
      </c>
      <c r="H11" s="19" t="n">
        <v>46268</v>
      </c>
      <c r="I11" s="19" t="n">
        <v>46268</v>
      </c>
      <c r="J11" s="19" t="n"/>
      <c r="K11" s="20" t="n">
        <v>5100</v>
      </c>
      <c r="L11" s="19" t="n">
        <v>46268</v>
      </c>
      <c r="M11" s="21">
        <f>IF($A11="","",IF($F11="","",IFERROR(VLOOKUP($F11,Assumptions!$A$3:$C$9,2,FALSE),"")))</f>
        <v/>
      </c>
      <c r="N11" s="22">
        <f>IF($A11="","",IF(OR(NOT(ISNUMBER($K11)),NOT(ISNUMBER($M11))),"",IFERROR($K11*$M11,"")))</f>
        <v/>
      </c>
      <c r="O11" s="23">
        <f>IF($A11="","",IF(OR(NOT(ISNUMBER($I11)),NOT(ISNUMBER(Assumptions!$J$3))),"",MAX(0,Assumptions!$J$3-$I11)))</f>
        <v/>
      </c>
      <c r="P11" s="24">
        <f>IF($A11="","",IF($F11="","Set stage",IF(OR($F11="Won",$F11="Lost"),"Closed",IF(NOT(ISNUMBER($J11)),"Set next action",IF(NOT(ISNUMBER(Assumptions!$J$3)),"Review date needed",IF($J11&lt;Assumptions!$J$3,"Past due",IF($J11=Assumptions!$J$3,"Due today",IF(AND(ISNUMBER($O11),IFERROR($O11&gt;VLOOKUP($F11,Assumptions!$A$3:$C$9,3,FALSE),FALSE)),"Check inactivity","On track"))))))))</f>
        <v/>
      </c>
      <c r="Q11" s="18" t="inlineStr">
        <is>
          <t>Administrative stage is marked lost for this fictional example.</t>
        </is>
      </c>
    </row>
    <row r="12" ht="30" customHeight="1">
      <c r="A12" s="17" t="inlineStr">
        <is>
          <t>PX-1008</t>
        </is>
      </c>
      <c r="B12" s="18" t="inlineStr">
        <is>
          <t>Fictional Northwind Noodle Workshop LLC</t>
        </is>
      </c>
      <c r="C12" s="17" t="inlineStr">
        <is>
          <t>Umbrella</t>
        </is>
      </c>
      <c r="D12" s="17" t="inlineStr">
        <is>
          <t>Community Event</t>
        </is>
      </c>
      <c r="E12" s="17" t="inlineStr">
        <is>
          <t>Jordan Example</t>
        </is>
      </c>
      <c r="F12" s="17" t="inlineStr">
        <is>
          <t>Quoted</t>
        </is>
      </c>
      <c r="G12" s="19" t="n">
        <v>46243</v>
      </c>
      <c r="H12" s="19" t="n">
        <v>46270</v>
      </c>
      <c r="I12" s="19" t="n">
        <v>46273</v>
      </c>
      <c r="J12" s="19" t="n">
        <v>46278</v>
      </c>
      <c r="K12" s="20" t="n">
        <v>1800</v>
      </c>
      <c r="L12" s="19" t="n">
        <v>46287</v>
      </c>
      <c r="M12" s="25">
        <f>IF($A12="","",IF($F12="","",IFERROR(VLOOKUP($F12,Assumptions!$A$3:$C$9,2,FALSE),"")))</f>
        <v/>
      </c>
      <c r="N12" s="26">
        <f>IF($A12="","",IF(OR(NOT(ISNUMBER($K12)),NOT(ISNUMBER($M12))),"",IFERROR($K12*$M12,"")))</f>
        <v/>
      </c>
      <c r="O12" s="27">
        <f>IF($A12="","",IF(OR(NOT(ISNUMBER($I12)),NOT(ISNUMBER(Assumptions!$J$3))),"",MAX(0,Assumptions!$J$3-$I12)))</f>
        <v/>
      </c>
      <c r="P12" s="28">
        <f>IF($A12="","",IF($F12="","Set stage",IF(OR($F12="Won",$F12="Lost"),"Closed",IF(NOT(ISNUMBER($J12)),"Set next action",IF(NOT(ISNUMBER(Assumptions!$J$3)),"Review date needed",IF($J12&lt;Assumptions!$J$3,"Past due",IF($J12=Assumptions!$J$3,"Due today",IF(AND(ISNUMBER($O12),IFERROR($O12&gt;VLOOKUP($F12,Assumptions!$A$3:$C$9,3,FALSE),FALSE)),"Check inactivity","On track"))))))))</f>
        <v/>
      </c>
      <c r="Q12" s="18" t="inlineStr">
        <is>
          <t>Follow-up remains within the current stage interval.</t>
        </is>
      </c>
    </row>
    <row r="13" ht="30" customHeight="1">
      <c r="A13" s="17" t="inlineStr">
        <is>
          <t>PX-1009</t>
        </is>
      </c>
      <c r="B13" s="18" t="inlineStr">
        <is>
          <t>Fictional Rowan Sample Household</t>
        </is>
      </c>
      <c r="C13" s="17" t="inlineStr">
        <is>
          <t>Homeowners</t>
        </is>
      </c>
      <c r="D13" s="17" t="inlineStr">
        <is>
          <t>Referral</t>
        </is>
      </c>
      <c r="E13" s="17" t="inlineStr">
        <is>
          <t>Casey Fictional</t>
        </is>
      </c>
      <c r="F13" s="17" t="inlineStr">
        <is>
          <t>Qualified</t>
        </is>
      </c>
      <c r="G13" s="19" t="n">
        <v>46264</v>
      </c>
      <c r="H13" s="19" t="n">
        <v>46274</v>
      </c>
      <c r="I13" s="19" t="n">
        <v>46275</v>
      </c>
      <c r="J13" s="19" t="n">
        <v>46282</v>
      </c>
      <c r="K13" s="20" t="n">
        <v>0</v>
      </c>
      <c r="L13" s="19" t="n">
        <v>46303</v>
      </c>
      <c r="M13" s="21">
        <f>IF($A13="","",IF($F13="","",IFERROR(VLOOKUP($F13,Assumptions!$A$3:$C$9,2,FALSE),"")))</f>
        <v/>
      </c>
      <c r="N13" s="22">
        <f>IF($A13="","",IF(OR(NOT(ISNUMBER($K13)),NOT(ISNUMBER($M13))),"",IFERROR($K13*$M13,"")))</f>
        <v/>
      </c>
      <c r="O13" s="23">
        <f>IF($A13="","",IF(OR(NOT(ISNUMBER($I13)),NOT(ISNUMBER(Assumptions!$J$3))),"",MAX(0,Assumptions!$J$3-$I13)))</f>
        <v/>
      </c>
      <c r="P13" s="24">
        <f>IF($A13="","",IF($F13="","Set stage",IF(OR($F13="Won",$F13="Lost"),"Closed",IF(NOT(ISNUMBER($J13)),"Set next action",IF(NOT(ISNUMBER(Assumptions!$J$3)),"Review date needed",IF($J13&lt;Assumptions!$J$3,"Past due",IF($J13=Assumptions!$J$3,"Due today",IF(AND(ISNUMBER($O13),IFERROR($O13&gt;VLOOKUP($F13,Assumptions!$A$3:$C$9,3,FALSE),FALSE)),"Check inactivity","On track"))))))))</f>
        <v/>
      </c>
      <c r="Q13" s="18" t="inlineStr">
        <is>
          <t>Zero tests the permitted lower amount boundary and should be reviewed.</t>
        </is>
      </c>
    </row>
    <row r="14" ht="30" customHeight="1">
      <c r="A14" s="17" t="inlineStr">
        <is>
          <t>PX-1010</t>
        </is>
      </c>
      <c r="B14" s="18" t="inlineStr">
        <is>
          <t>Fictional Taylor Example Household</t>
        </is>
      </c>
      <c r="C14" s="17" t="inlineStr">
        <is>
          <t>Personal Auto</t>
        </is>
      </c>
      <c r="D14" s="17" t="inlineStr">
        <is>
          <t>Producer Outreach</t>
        </is>
      </c>
      <c r="E14" s="17" t="inlineStr">
        <is>
          <t>Avery Sample</t>
        </is>
      </c>
      <c r="F14" s="17" t="inlineStr">
        <is>
          <t>Contacted</t>
        </is>
      </c>
      <c r="G14" s="19" t="n">
        <v>46266</v>
      </c>
      <c r="H14" s="19" t="n">
        <v>46272</v>
      </c>
      <c r="I14" s="19" t="n">
        <v>46274</v>
      </c>
      <c r="J14" s="19" t="n">
        <v>46276</v>
      </c>
      <c r="K14" s="20" t="n">
        <v>3650</v>
      </c>
      <c r="L14" s="19" t="n">
        <v>46295</v>
      </c>
      <c r="M14" s="25">
        <f>IF($A14="","",IF($F14="","",IFERROR(VLOOKUP($F14,Assumptions!$A$3:$C$9,2,FALSE),"")))</f>
        <v/>
      </c>
      <c r="N14" s="26">
        <f>IF($A14="","",IF(OR(NOT(ISNUMBER($K14)),NOT(ISNUMBER($M14))),"",IFERROR($K14*$M14,"")))</f>
        <v/>
      </c>
      <c r="O14" s="27">
        <f>IF($A14="","",IF(OR(NOT(ISNUMBER($I14)),NOT(ISNUMBER(Assumptions!$J$3))),"",MAX(0,Assumptions!$J$3-$I14)))</f>
        <v/>
      </c>
      <c r="P14" s="28">
        <f>IF($A14="","",IF($F14="","Set stage",IF(OR($F14="Won",$F14="Lost"),"Closed",IF(NOT(ISNUMBER($J14)),"Set next action",IF(NOT(ISNUMBER(Assumptions!$J$3)),"Review date needed",IF($J14&lt;Assumptions!$J$3,"Past due",IF($J14=Assumptions!$J$3,"Due today",IF(AND(ISNUMBER($O14),IFERROR($O14&gt;VLOOKUP($F14,Assumptions!$A$3:$C$9,3,FALSE),FALSE)),"Check inactivity","On track"))))))))</f>
        <v/>
      </c>
      <c r="Q14" s="18" t="inlineStr">
        <is>
          <t>Contact and next-action dates are current.</t>
        </is>
      </c>
    </row>
    <row r="15" ht="30" customHeight="1">
      <c r="A15" s="17" t="n"/>
      <c r="B15" s="18" t="n"/>
      <c r="C15" s="17" t="n"/>
      <c r="D15" s="17" t="n"/>
      <c r="E15" s="17" t="n"/>
      <c r="F15" s="17" t="n"/>
      <c r="G15" s="19" t="n"/>
      <c r="H15" s="19" t="n"/>
      <c r="I15" s="19" t="n"/>
      <c r="J15" s="19" t="n"/>
      <c r="K15" s="20" t="n"/>
      <c r="L15" s="19" t="n"/>
      <c r="M15" s="21">
        <f>IF($A15="","",IF($F15="","",IFERROR(VLOOKUP($F15,Assumptions!$A$3:$C$9,2,FALSE),"")))</f>
        <v/>
      </c>
      <c r="N15" s="22">
        <f>IF($A15="","",IF(OR(NOT(ISNUMBER($K15)),NOT(ISNUMBER($M15))),"",IFERROR($K15*$M15,"")))</f>
        <v/>
      </c>
      <c r="O15" s="23">
        <f>IF($A15="","",IF(OR(NOT(ISNUMBER($I15)),NOT(ISNUMBER(Assumptions!$J$3))),"",MAX(0,Assumptions!$J$3-$I15)))</f>
        <v/>
      </c>
      <c r="P15" s="24">
        <f>IF($A15="","",IF($F15="","Set stage",IF(OR($F15="Won",$F15="Lost"),"Closed",IF(NOT(ISNUMBER($J15)),"Set next action",IF(NOT(ISNUMBER(Assumptions!$J$3)),"Review date needed",IF($J15&lt;Assumptions!$J$3,"Past due",IF($J15=Assumptions!$J$3,"Due today",IF(AND(ISNUMBER($O15),IFERROR($O15&gt;VLOOKUP($F15,Assumptions!$A$3:$C$9,3,FALSE),FALSE)),"Check inactivity","On track"))))))))</f>
        <v/>
      </c>
      <c r="Q15" s="18" t="n"/>
    </row>
    <row r="16" ht="30" customHeight="1">
      <c r="A16" s="17" t="n"/>
      <c r="B16" s="18" t="n"/>
      <c r="C16" s="17" t="n"/>
      <c r="D16" s="17" t="n"/>
      <c r="E16" s="17" t="n"/>
      <c r="F16" s="17" t="n"/>
      <c r="G16" s="19" t="n"/>
      <c r="H16" s="19" t="n"/>
      <c r="I16" s="19" t="n"/>
      <c r="J16" s="19" t="n"/>
      <c r="K16" s="20" t="n"/>
      <c r="L16" s="19" t="n"/>
      <c r="M16" s="25">
        <f>IF($A16="","",IF($F16="","",IFERROR(VLOOKUP($F16,Assumptions!$A$3:$C$9,2,FALSE),"")))</f>
        <v/>
      </c>
      <c r="N16" s="26">
        <f>IF($A16="","",IF(OR(NOT(ISNUMBER($K16)),NOT(ISNUMBER($M16))),"",IFERROR($K16*$M16,"")))</f>
        <v/>
      </c>
      <c r="O16" s="27">
        <f>IF($A16="","",IF(OR(NOT(ISNUMBER($I16)),NOT(ISNUMBER(Assumptions!$J$3))),"",MAX(0,Assumptions!$J$3-$I16)))</f>
        <v/>
      </c>
      <c r="P16" s="28">
        <f>IF($A16="","",IF($F16="","Set stage",IF(OR($F16="Won",$F16="Lost"),"Closed",IF(NOT(ISNUMBER($J16)),"Set next action",IF(NOT(ISNUMBER(Assumptions!$J$3)),"Review date needed",IF($J16&lt;Assumptions!$J$3,"Past due",IF($J16=Assumptions!$J$3,"Due today",IF(AND(ISNUMBER($O16),IFERROR($O16&gt;VLOOKUP($F16,Assumptions!$A$3:$C$9,3,FALSE),FALSE)),"Check inactivity","On track"))))))))</f>
        <v/>
      </c>
      <c r="Q16" s="18" t="n"/>
    </row>
    <row r="17" ht="30" customHeight="1">
      <c r="A17" s="17" t="n"/>
      <c r="B17" s="18" t="n"/>
      <c r="C17" s="17" t="n"/>
      <c r="D17" s="17" t="n"/>
      <c r="E17" s="17" t="n"/>
      <c r="F17" s="17" t="n"/>
      <c r="G17" s="19" t="n"/>
      <c r="H17" s="19" t="n"/>
      <c r="I17" s="19" t="n"/>
      <c r="J17" s="19" t="n"/>
      <c r="K17" s="20" t="n"/>
      <c r="L17" s="19" t="n"/>
      <c r="M17" s="21">
        <f>IF($A17="","",IF($F17="","",IFERROR(VLOOKUP($F17,Assumptions!$A$3:$C$9,2,FALSE),"")))</f>
        <v/>
      </c>
      <c r="N17" s="22">
        <f>IF($A17="","",IF(OR(NOT(ISNUMBER($K17)),NOT(ISNUMBER($M17))),"",IFERROR($K17*$M17,"")))</f>
        <v/>
      </c>
      <c r="O17" s="23">
        <f>IF($A17="","",IF(OR(NOT(ISNUMBER($I17)),NOT(ISNUMBER(Assumptions!$J$3))),"",MAX(0,Assumptions!$J$3-$I17)))</f>
        <v/>
      </c>
      <c r="P17" s="24">
        <f>IF($A17="","",IF($F17="","Set stage",IF(OR($F17="Won",$F17="Lost"),"Closed",IF(NOT(ISNUMBER($J17)),"Set next action",IF(NOT(ISNUMBER(Assumptions!$J$3)),"Review date needed",IF($J17&lt;Assumptions!$J$3,"Past due",IF($J17=Assumptions!$J$3,"Due today",IF(AND(ISNUMBER($O17),IFERROR($O17&gt;VLOOKUP($F17,Assumptions!$A$3:$C$9,3,FALSE),FALSE)),"Check inactivity","On track"))))))))</f>
        <v/>
      </c>
      <c r="Q17" s="18" t="n"/>
    </row>
    <row r="18" ht="30" customHeight="1">
      <c r="A18" s="17" t="n"/>
      <c r="B18" s="18" t="n"/>
      <c r="C18" s="17" t="n"/>
      <c r="D18" s="17" t="n"/>
      <c r="E18" s="17" t="n"/>
      <c r="F18" s="17" t="n"/>
      <c r="G18" s="19" t="n"/>
      <c r="H18" s="19" t="n"/>
      <c r="I18" s="19" t="n"/>
      <c r="J18" s="19" t="n"/>
      <c r="K18" s="20" t="n"/>
      <c r="L18" s="19" t="n"/>
      <c r="M18" s="25">
        <f>IF($A18="","",IF($F18="","",IFERROR(VLOOKUP($F18,Assumptions!$A$3:$C$9,2,FALSE),"")))</f>
        <v/>
      </c>
      <c r="N18" s="26">
        <f>IF($A18="","",IF(OR(NOT(ISNUMBER($K18)),NOT(ISNUMBER($M18))),"",IFERROR($K18*$M18,"")))</f>
        <v/>
      </c>
      <c r="O18" s="27">
        <f>IF($A18="","",IF(OR(NOT(ISNUMBER($I18)),NOT(ISNUMBER(Assumptions!$J$3))),"",MAX(0,Assumptions!$J$3-$I18)))</f>
        <v/>
      </c>
      <c r="P18" s="28">
        <f>IF($A18="","",IF($F18="","Set stage",IF(OR($F18="Won",$F18="Lost"),"Closed",IF(NOT(ISNUMBER($J18)),"Set next action",IF(NOT(ISNUMBER(Assumptions!$J$3)),"Review date needed",IF($J18&lt;Assumptions!$J$3,"Past due",IF($J18=Assumptions!$J$3,"Due today",IF(AND(ISNUMBER($O18),IFERROR($O18&gt;VLOOKUP($F18,Assumptions!$A$3:$C$9,3,FALSE),FALSE)),"Check inactivity","On track"))))))))</f>
        <v/>
      </c>
      <c r="Q18" s="18" t="n"/>
    </row>
    <row r="19" ht="30" customHeight="1">
      <c r="A19" s="17" t="n"/>
      <c r="B19" s="18" t="n"/>
      <c r="C19" s="17" t="n"/>
      <c r="D19" s="17" t="n"/>
      <c r="E19" s="17" t="n"/>
      <c r="F19" s="17" t="n"/>
      <c r="G19" s="19" t="n"/>
      <c r="H19" s="19" t="n"/>
      <c r="I19" s="19" t="n"/>
      <c r="J19" s="19" t="n"/>
      <c r="K19" s="20" t="n"/>
      <c r="L19" s="19" t="n"/>
      <c r="M19" s="21">
        <f>IF($A19="","",IF($F19="","",IFERROR(VLOOKUP($F19,Assumptions!$A$3:$C$9,2,FALSE),"")))</f>
        <v/>
      </c>
      <c r="N19" s="22">
        <f>IF($A19="","",IF(OR(NOT(ISNUMBER($K19)),NOT(ISNUMBER($M19))),"",IFERROR($K19*$M19,"")))</f>
        <v/>
      </c>
      <c r="O19" s="23">
        <f>IF($A19="","",IF(OR(NOT(ISNUMBER($I19)),NOT(ISNUMBER(Assumptions!$J$3))),"",MAX(0,Assumptions!$J$3-$I19)))</f>
        <v/>
      </c>
      <c r="P19" s="24">
        <f>IF($A19="","",IF($F19="","Set stage",IF(OR($F19="Won",$F19="Lost"),"Closed",IF(NOT(ISNUMBER($J19)),"Set next action",IF(NOT(ISNUMBER(Assumptions!$J$3)),"Review date needed",IF($J19&lt;Assumptions!$J$3,"Past due",IF($J19=Assumptions!$J$3,"Due today",IF(AND(ISNUMBER($O19),IFERROR($O19&gt;VLOOKUP($F19,Assumptions!$A$3:$C$9,3,FALSE),FALSE)),"Check inactivity","On track"))))))))</f>
        <v/>
      </c>
      <c r="Q19" s="18" t="n"/>
    </row>
    <row r="20" ht="30" customHeight="1">
      <c r="A20" s="17" t="n"/>
      <c r="B20" s="18" t="n"/>
      <c r="C20" s="17" t="n"/>
      <c r="D20" s="17" t="n"/>
      <c r="E20" s="17" t="n"/>
      <c r="F20" s="17" t="n"/>
      <c r="G20" s="19" t="n"/>
      <c r="H20" s="19" t="n"/>
      <c r="I20" s="19" t="n"/>
      <c r="J20" s="19" t="n"/>
      <c r="K20" s="20" t="n"/>
      <c r="L20" s="19" t="n"/>
      <c r="M20" s="25">
        <f>IF($A20="","",IF($F20="","",IFERROR(VLOOKUP($F20,Assumptions!$A$3:$C$9,2,FALSE),"")))</f>
        <v/>
      </c>
      <c r="N20" s="26">
        <f>IF($A20="","",IF(OR(NOT(ISNUMBER($K20)),NOT(ISNUMBER($M20))),"",IFERROR($K20*$M20,"")))</f>
        <v/>
      </c>
      <c r="O20" s="27">
        <f>IF($A20="","",IF(OR(NOT(ISNUMBER($I20)),NOT(ISNUMBER(Assumptions!$J$3))),"",MAX(0,Assumptions!$J$3-$I20)))</f>
        <v/>
      </c>
      <c r="P20" s="28">
        <f>IF($A20="","",IF($F20="","Set stage",IF(OR($F20="Won",$F20="Lost"),"Closed",IF(NOT(ISNUMBER($J20)),"Set next action",IF(NOT(ISNUMBER(Assumptions!$J$3)),"Review date needed",IF($J20&lt;Assumptions!$J$3,"Past due",IF($J20=Assumptions!$J$3,"Due today",IF(AND(ISNUMBER($O20),IFERROR($O20&gt;VLOOKUP($F20,Assumptions!$A$3:$C$9,3,FALSE),FALSE)),"Check inactivity","On track"))))))))</f>
        <v/>
      </c>
      <c r="Q20" s="18" t="n"/>
    </row>
    <row r="21" ht="30" customHeight="1">
      <c r="A21" s="17" t="n"/>
      <c r="B21" s="18" t="n"/>
      <c r="C21" s="17" t="n"/>
      <c r="D21" s="17" t="n"/>
      <c r="E21" s="17" t="n"/>
      <c r="F21" s="17" t="n"/>
      <c r="G21" s="19" t="n"/>
      <c r="H21" s="19" t="n"/>
      <c r="I21" s="19" t="n"/>
      <c r="J21" s="19" t="n"/>
      <c r="K21" s="20" t="n"/>
      <c r="L21" s="19" t="n"/>
      <c r="M21" s="21">
        <f>IF($A21="","",IF($F21="","",IFERROR(VLOOKUP($F21,Assumptions!$A$3:$C$9,2,FALSE),"")))</f>
        <v/>
      </c>
      <c r="N21" s="22">
        <f>IF($A21="","",IF(OR(NOT(ISNUMBER($K21)),NOT(ISNUMBER($M21))),"",IFERROR($K21*$M21,"")))</f>
        <v/>
      </c>
      <c r="O21" s="23">
        <f>IF($A21="","",IF(OR(NOT(ISNUMBER($I21)),NOT(ISNUMBER(Assumptions!$J$3))),"",MAX(0,Assumptions!$J$3-$I21)))</f>
        <v/>
      </c>
      <c r="P21" s="24">
        <f>IF($A21="","",IF($F21="","Set stage",IF(OR($F21="Won",$F21="Lost"),"Closed",IF(NOT(ISNUMBER($J21)),"Set next action",IF(NOT(ISNUMBER(Assumptions!$J$3)),"Review date needed",IF($J21&lt;Assumptions!$J$3,"Past due",IF($J21=Assumptions!$J$3,"Due today",IF(AND(ISNUMBER($O21),IFERROR($O21&gt;VLOOKUP($F21,Assumptions!$A$3:$C$9,3,FALSE),FALSE)),"Check inactivity","On track"))))))))</f>
        <v/>
      </c>
      <c r="Q21" s="18" t="n"/>
    </row>
    <row r="22" ht="30" customHeight="1">
      <c r="A22" s="17" t="n"/>
      <c r="B22" s="18" t="n"/>
      <c r="C22" s="17" t="n"/>
      <c r="D22" s="17" t="n"/>
      <c r="E22" s="17" t="n"/>
      <c r="F22" s="17" t="n"/>
      <c r="G22" s="19" t="n"/>
      <c r="H22" s="19" t="n"/>
      <c r="I22" s="19" t="n"/>
      <c r="J22" s="19" t="n"/>
      <c r="K22" s="20" t="n"/>
      <c r="L22" s="19" t="n"/>
      <c r="M22" s="25">
        <f>IF($A22="","",IF($F22="","",IFERROR(VLOOKUP($F22,Assumptions!$A$3:$C$9,2,FALSE),"")))</f>
        <v/>
      </c>
      <c r="N22" s="26">
        <f>IF($A22="","",IF(OR(NOT(ISNUMBER($K22)),NOT(ISNUMBER($M22))),"",IFERROR($K22*$M22,"")))</f>
        <v/>
      </c>
      <c r="O22" s="27">
        <f>IF($A22="","",IF(OR(NOT(ISNUMBER($I22)),NOT(ISNUMBER(Assumptions!$J$3))),"",MAX(0,Assumptions!$J$3-$I22)))</f>
        <v/>
      </c>
      <c r="P22" s="28">
        <f>IF($A22="","",IF($F22="","Set stage",IF(OR($F22="Won",$F22="Lost"),"Closed",IF(NOT(ISNUMBER($J22)),"Set next action",IF(NOT(ISNUMBER(Assumptions!$J$3)),"Review date needed",IF($J22&lt;Assumptions!$J$3,"Past due",IF($J22=Assumptions!$J$3,"Due today",IF(AND(ISNUMBER($O22),IFERROR($O22&gt;VLOOKUP($F22,Assumptions!$A$3:$C$9,3,FALSE),FALSE)),"Check inactivity","On track"))))))))</f>
        <v/>
      </c>
      <c r="Q22" s="18" t="n"/>
    </row>
    <row r="23" ht="30" customHeight="1">
      <c r="A23" s="17" t="n"/>
      <c r="B23" s="18" t="n"/>
      <c r="C23" s="17" t="n"/>
      <c r="D23" s="17" t="n"/>
      <c r="E23" s="17" t="n"/>
      <c r="F23" s="17" t="n"/>
      <c r="G23" s="19" t="n"/>
      <c r="H23" s="19" t="n"/>
      <c r="I23" s="19" t="n"/>
      <c r="J23" s="19" t="n"/>
      <c r="K23" s="20" t="n"/>
      <c r="L23" s="19" t="n"/>
      <c r="M23" s="21">
        <f>IF($A23="","",IF($F23="","",IFERROR(VLOOKUP($F23,Assumptions!$A$3:$C$9,2,FALSE),"")))</f>
        <v/>
      </c>
      <c r="N23" s="22">
        <f>IF($A23="","",IF(OR(NOT(ISNUMBER($K23)),NOT(ISNUMBER($M23))),"",IFERROR($K23*$M23,"")))</f>
        <v/>
      </c>
      <c r="O23" s="23">
        <f>IF($A23="","",IF(OR(NOT(ISNUMBER($I23)),NOT(ISNUMBER(Assumptions!$J$3))),"",MAX(0,Assumptions!$J$3-$I23)))</f>
        <v/>
      </c>
      <c r="P23" s="24">
        <f>IF($A23="","",IF($F23="","Set stage",IF(OR($F23="Won",$F23="Lost"),"Closed",IF(NOT(ISNUMBER($J23)),"Set next action",IF(NOT(ISNUMBER(Assumptions!$J$3)),"Review date needed",IF($J23&lt;Assumptions!$J$3,"Past due",IF($J23=Assumptions!$J$3,"Due today",IF(AND(ISNUMBER($O23),IFERROR($O23&gt;VLOOKUP($F23,Assumptions!$A$3:$C$9,3,FALSE),FALSE)),"Check inactivity","On track"))))))))</f>
        <v/>
      </c>
      <c r="Q23" s="18" t="n"/>
    </row>
    <row r="24" ht="30" customHeight="1">
      <c r="A24" s="17" t="n"/>
      <c r="B24" s="18" t="n"/>
      <c r="C24" s="17" t="n"/>
      <c r="D24" s="17" t="n"/>
      <c r="E24" s="17" t="n"/>
      <c r="F24" s="17" t="n"/>
      <c r="G24" s="19" t="n"/>
      <c r="H24" s="19" t="n"/>
      <c r="I24" s="19" t="n"/>
      <c r="J24" s="19" t="n"/>
      <c r="K24" s="20" t="n"/>
      <c r="L24" s="19" t="n"/>
      <c r="M24" s="25">
        <f>IF($A24="","",IF($F24="","",IFERROR(VLOOKUP($F24,Assumptions!$A$3:$C$9,2,FALSE),"")))</f>
        <v/>
      </c>
      <c r="N24" s="26">
        <f>IF($A24="","",IF(OR(NOT(ISNUMBER($K24)),NOT(ISNUMBER($M24))),"",IFERROR($K24*$M24,"")))</f>
        <v/>
      </c>
      <c r="O24" s="27">
        <f>IF($A24="","",IF(OR(NOT(ISNUMBER($I24)),NOT(ISNUMBER(Assumptions!$J$3))),"",MAX(0,Assumptions!$J$3-$I24)))</f>
        <v/>
      </c>
      <c r="P24" s="28">
        <f>IF($A24="","",IF($F24="","Set stage",IF(OR($F24="Won",$F24="Lost"),"Closed",IF(NOT(ISNUMBER($J24)),"Set next action",IF(NOT(ISNUMBER(Assumptions!$J$3)),"Review date needed",IF($J24&lt;Assumptions!$J$3,"Past due",IF($J24=Assumptions!$J$3,"Due today",IF(AND(ISNUMBER($O24),IFERROR($O24&gt;VLOOKUP($F24,Assumptions!$A$3:$C$9,3,FALSE),FALSE)),"Check inactivity","On track"))))))))</f>
        <v/>
      </c>
      <c r="Q24" s="18" t="n"/>
    </row>
    <row r="25" ht="30" customHeight="1">
      <c r="A25" s="17" t="n"/>
      <c r="B25" s="18" t="n"/>
      <c r="C25" s="17" t="n"/>
      <c r="D25" s="17" t="n"/>
      <c r="E25" s="17" t="n"/>
      <c r="F25" s="17" t="n"/>
      <c r="G25" s="19" t="n"/>
      <c r="H25" s="19" t="n"/>
      <c r="I25" s="19" t="n"/>
      <c r="J25" s="19" t="n"/>
      <c r="K25" s="20" t="n"/>
      <c r="L25" s="19" t="n"/>
      <c r="M25" s="21">
        <f>IF($A25="","",IF($F25="","",IFERROR(VLOOKUP($F25,Assumptions!$A$3:$C$9,2,FALSE),"")))</f>
        <v/>
      </c>
      <c r="N25" s="22">
        <f>IF($A25="","",IF(OR(NOT(ISNUMBER($K25)),NOT(ISNUMBER($M25))),"",IFERROR($K25*$M25,"")))</f>
        <v/>
      </c>
      <c r="O25" s="23">
        <f>IF($A25="","",IF(OR(NOT(ISNUMBER($I25)),NOT(ISNUMBER(Assumptions!$J$3))),"",MAX(0,Assumptions!$J$3-$I25)))</f>
        <v/>
      </c>
      <c r="P25" s="24">
        <f>IF($A25="","",IF($F25="","Set stage",IF(OR($F25="Won",$F25="Lost"),"Closed",IF(NOT(ISNUMBER($J25)),"Set next action",IF(NOT(ISNUMBER(Assumptions!$J$3)),"Review date needed",IF($J25&lt;Assumptions!$J$3,"Past due",IF($J25=Assumptions!$J$3,"Due today",IF(AND(ISNUMBER($O25),IFERROR($O25&gt;VLOOKUP($F25,Assumptions!$A$3:$C$9,3,FALSE),FALSE)),"Check inactivity","On track"))))))))</f>
        <v/>
      </c>
      <c r="Q25" s="18" t="n"/>
    </row>
    <row r="26" ht="30" customHeight="1">
      <c r="A26" s="17" t="n"/>
      <c r="B26" s="18" t="n"/>
      <c r="C26" s="17" t="n"/>
      <c r="D26" s="17" t="n"/>
      <c r="E26" s="17" t="n"/>
      <c r="F26" s="17" t="n"/>
      <c r="G26" s="19" t="n"/>
      <c r="H26" s="19" t="n"/>
      <c r="I26" s="19" t="n"/>
      <c r="J26" s="19" t="n"/>
      <c r="K26" s="20" t="n"/>
      <c r="L26" s="19" t="n"/>
      <c r="M26" s="25">
        <f>IF($A26="","",IF($F26="","",IFERROR(VLOOKUP($F26,Assumptions!$A$3:$C$9,2,FALSE),"")))</f>
        <v/>
      </c>
      <c r="N26" s="26">
        <f>IF($A26="","",IF(OR(NOT(ISNUMBER($K26)),NOT(ISNUMBER($M26))),"",IFERROR($K26*$M26,"")))</f>
        <v/>
      </c>
      <c r="O26" s="27">
        <f>IF($A26="","",IF(OR(NOT(ISNUMBER($I26)),NOT(ISNUMBER(Assumptions!$J$3))),"",MAX(0,Assumptions!$J$3-$I26)))</f>
        <v/>
      </c>
      <c r="P26" s="28">
        <f>IF($A26="","",IF($F26="","Set stage",IF(OR($F26="Won",$F26="Lost"),"Closed",IF(NOT(ISNUMBER($J26)),"Set next action",IF(NOT(ISNUMBER(Assumptions!$J$3)),"Review date needed",IF($J26&lt;Assumptions!$J$3,"Past due",IF($J26=Assumptions!$J$3,"Due today",IF(AND(ISNUMBER($O26),IFERROR($O26&gt;VLOOKUP($F26,Assumptions!$A$3:$C$9,3,FALSE),FALSE)),"Check inactivity","On track"))))))))</f>
        <v/>
      </c>
      <c r="Q26" s="18" t="n"/>
    </row>
    <row r="27" ht="30" customHeight="1">
      <c r="A27" s="17" t="n"/>
      <c r="B27" s="18" t="n"/>
      <c r="C27" s="17" t="n"/>
      <c r="D27" s="17" t="n"/>
      <c r="E27" s="17" t="n"/>
      <c r="F27" s="17" t="n"/>
      <c r="G27" s="19" t="n"/>
      <c r="H27" s="19" t="n"/>
      <c r="I27" s="19" t="n"/>
      <c r="J27" s="19" t="n"/>
      <c r="K27" s="20" t="n"/>
      <c r="L27" s="19" t="n"/>
      <c r="M27" s="21">
        <f>IF($A27="","",IF($F27="","",IFERROR(VLOOKUP($F27,Assumptions!$A$3:$C$9,2,FALSE),"")))</f>
        <v/>
      </c>
      <c r="N27" s="22">
        <f>IF($A27="","",IF(OR(NOT(ISNUMBER($K27)),NOT(ISNUMBER($M27))),"",IFERROR($K27*$M27,"")))</f>
        <v/>
      </c>
      <c r="O27" s="23">
        <f>IF($A27="","",IF(OR(NOT(ISNUMBER($I27)),NOT(ISNUMBER(Assumptions!$J$3))),"",MAX(0,Assumptions!$J$3-$I27)))</f>
        <v/>
      </c>
      <c r="P27" s="24">
        <f>IF($A27="","",IF($F27="","Set stage",IF(OR($F27="Won",$F27="Lost"),"Closed",IF(NOT(ISNUMBER($J27)),"Set next action",IF(NOT(ISNUMBER(Assumptions!$J$3)),"Review date needed",IF($J27&lt;Assumptions!$J$3,"Past due",IF($J27=Assumptions!$J$3,"Due today",IF(AND(ISNUMBER($O27),IFERROR($O27&gt;VLOOKUP($F27,Assumptions!$A$3:$C$9,3,FALSE),FALSE)),"Check inactivity","On track"))))))))</f>
        <v/>
      </c>
      <c r="Q27" s="18" t="n"/>
    </row>
    <row r="28" ht="30" customHeight="1">
      <c r="A28" s="17" t="n"/>
      <c r="B28" s="18" t="n"/>
      <c r="C28" s="17" t="n"/>
      <c r="D28" s="17" t="n"/>
      <c r="E28" s="17" t="n"/>
      <c r="F28" s="17" t="n"/>
      <c r="G28" s="19" t="n"/>
      <c r="H28" s="19" t="n"/>
      <c r="I28" s="19" t="n"/>
      <c r="J28" s="19" t="n"/>
      <c r="K28" s="20" t="n"/>
      <c r="L28" s="19" t="n"/>
      <c r="M28" s="25">
        <f>IF($A28="","",IF($F28="","",IFERROR(VLOOKUP($F28,Assumptions!$A$3:$C$9,2,FALSE),"")))</f>
        <v/>
      </c>
      <c r="N28" s="26">
        <f>IF($A28="","",IF(OR(NOT(ISNUMBER($K28)),NOT(ISNUMBER($M28))),"",IFERROR($K28*$M28,"")))</f>
        <v/>
      </c>
      <c r="O28" s="27">
        <f>IF($A28="","",IF(OR(NOT(ISNUMBER($I28)),NOT(ISNUMBER(Assumptions!$J$3))),"",MAX(0,Assumptions!$J$3-$I28)))</f>
        <v/>
      </c>
      <c r="P28" s="28">
        <f>IF($A28="","",IF($F28="","Set stage",IF(OR($F28="Won",$F28="Lost"),"Closed",IF(NOT(ISNUMBER($J28)),"Set next action",IF(NOT(ISNUMBER(Assumptions!$J$3)),"Review date needed",IF($J28&lt;Assumptions!$J$3,"Past due",IF($J28=Assumptions!$J$3,"Due today",IF(AND(ISNUMBER($O28),IFERROR($O28&gt;VLOOKUP($F28,Assumptions!$A$3:$C$9,3,FALSE),FALSE)),"Check inactivity","On track"))))))))</f>
        <v/>
      </c>
      <c r="Q28" s="18" t="n"/>
    </row>
    <row r="29" ht="30" customHeight="1">
      <c r="A29" s="17" t="n"/>
      <c r="B29" s="18" t="n"/>
      <c r="C29" s="17" t="n"/>
      <c r="D29" s="17" t="n"/>
      <c r="E29" s="17" t="n"/>
      <c r="F29" s="17" t="n"/>
      <c r="G29" s="19" t="n"/>
      <c r="H29" s="19" t="n"/>
      <c r="I29" s="19" t="n"/>
      <c r="J29" s="19" t="n"/>
      <c r="K29" s="20" t="n"/>
      <c r="L29" s="19" t="n"/>
      <c r="M29" s="21">
        <f>IF($A29="","",IF($F29="","",IFERROR(VLOOKUP($F29,Assumptions!$A$3:$C$9,2,FALSE),"")))</f>
        <v/>
      </c>
      <c r="N29" s="22">
        <f>IF($A29="","",IF(OR(NOT(ISNUMBER($K29)),NOT(ISNUMBER($M29))),"",IFERROR($K29*$M29,"")))</f>
        <v/>
      </c>
      <c r="O29" s="23">
        <f>IF($A29="","",IF(OR(NOT(ISNUMBER($I29)),NOT(ISNUMBER(Assumptions!$J$3))),"",MAX(0,Assumptions!$J$3-$I29)))</f>
        <v/>
      </c>
      <c r="P29" s="24">
        <f>IF($A29="","",IF($F29="","Set stage",IF(OR($F29="Won",$F29="Lost"),"Closed",IF(NOT(ISNUMBER($J29)),"Set next action",IF(NOT(ISNUMBER(Assumptions!$J$3)),"Review date needed",IF($J29&lt;Assumptions!$J$3,"Past due",IF($J29=Assumptions!$J$3,"Due today",IF(AND(ISNUMBER($O29),IFERROR($O29&gt;VLOOKUP($F29,Assumptions!$A$3:$C$9,3,FALSE),FALSE)),"Check inactivity","On track"))))))))</f>
        <v/>
      </c>
      <c r="Q29" s="18" t="n"/>
    </row>
    <row r="30" ht="30" customHeight="1">
      <c r="A30" s="17" t="n"/>
      <c r="B30" s="18" t="n"/>
      <c r="C30" s="17" t="n"/>
      <c r="D30" s="17" t="n"/>
      <c r="E30" s="17" t="n"/>
      <c r="F30" s="17" t="n"/>
      <c r="G30" s="19" t="n"/>
      <c r="H30" s="19" t="n"/>
      <c r="I30" s="19" t="n"/>
      <c r="J30" s="19" t="n"/>
      <c r="K30" s="20" t="n"/>
      <c r="L30" s="19" t="n"/>
      <c r="M30" s="25">
        <f>IF($A30="","",IF($F30="","",IFERROR(VLOOKUP($F30,Assumptions!$A$3:$C$9,2,FALSE),"")))</f>
        <v/>
      </c>
      <c r="N30" s="26">
        <f>IF($A30="","",IF(OR(NOT(ISNUMBER($K30)),NOT(ISNUMBER($M30))),"",IFERROR($K30*$M30,"")))</f>
        <v/>
      </c>
      <c r="O30" s="27">
        <f>IF($A30="","",IF(OR(NOT(ISNUMBER($I30)),NOT(ISNUMBER(Assumptions!$J$3))),"",MAX(0,Assumptions!$J$3-$I30)))</f>
        <v/>
      </c>
      <c r="P30" s="28">
        <f>IF($A30="","",IF($F30="","Set stage",IF(OR($F30="Won",$F30="Lost"),"Closed",IF(NOT(ISNUMBER($J30)),"Set next action",IF(NOT(ISNUMBER(Assumptions!$J$3)),"Review date needed",IF($J30&lt;Assumptions!$J$3,"Past due",IF($J30=Assumptions!$J$3,"Due today",IF(AND(ISNUMBER($O30),IFERROR($O30&gt;VLOOKUP($F30,Assumptions!$A$3:$C$9,3,FALSE),FALSE)),"Check inactivity","On track"))))))))</f>
        <v/>
      </c>
      <c r="Q30" s="18" t="n"/>
    </row>
    <row r="31" ht="30" customHeight="1">
      <c r="A31" s="17" t="n"/>
      <c r="B31" s="18" t="n"/>
      <c r="C31" s="17" t="n"/>
      <c r="D31" s="17" t="n"/>
      <c r="E31" s="17" t="n"/>
      <c r="F31" s="17" t="n"/>
      <c r="G31" s="19" t="n"/>
      <c r="H31" s="19" t="n"/>
      <c r="I31" s="19" t="n"/>
      <c r="J31" s="19" t="n"/>
      <c r="K31" s="20" t="n"/>
      <c r="L31" s="19" t="n"/>
      <c r="M31" s="21">
        <f>IF($A31="","",IF($F31="","",IFERROR(VLOOKUP($F31,Assumptions!$A$3:$C$9,2,FALSE),"")))</f>
        <v/>
      </c>
      <c r="N31" s="22">
        <f>IF($A31="","",IF(OR(NOT(ISNUMBER($K31)),NOT(ISNUMBER($M31))),"",IFERROR($K31*$M31,"")))</f>
        <v/>
      </c>
      <c r="O31" s="23">
        <f>IF($A31="","",IF(OR(NOT(ISNUMBER($I31)),NOT(ISNUMBER(Assumptions!$J$3))),"",MAX(0,Assumptions!$J$3-$I31)))</f>
        <v/>
      </c>
      <c r="P31" s="24">
        <f>IF($A31="","",IF($F31="","Set stage",IF(OR($F31="Won",$F31="Lost"),"Closed",IF(NOT(ISNUMBER($J31)),"Set next action",IF(NOT(ISNUMBER(Assumptions!$J$3)),"Review date needed",IF($J31&lt;Assumptions!$J$3,"Past due",IF($J31=Assumptions!$J$3,"Due today",IF(AND(ISNUMBER($O31),IFERROR($O31&gt;VLOOKUP($F31,Assumptions!$A$3:$C$9,3,FALSE),FALSE)),"Check inactivity","On track"))))))))</f>
        <v/>
      </c>
      <c r="Q31" s="18" t="n"/>
    </row>
    <row r="32" ht="30" customHeight="1">
      <c r="A32" s="17" t="n"/>
      <c r="B32" s="18" t="n"/>
      <c r="C32" s="17" t="n"/>
      <c r="D32" s="17" t="n"/>
      <c r="E32" s="17" t="n"/>
      <c r="F32" s="17" t="n"/>
      <c r="G32" s="19" t="n"/>
      <c r="H32" s="19" t="n"/>
      <c r="I32" s="19" t="n"/>
      <c r="J32" s="19" t="n"/>
      <c r="K32" s="20" t="n"/>
      <c r="L32" s="19" t="n"/>
      <c r="M32" s="25">
        <f>IF($A32="","",IF($F32="","",IFERROR(VLOOKUP($F32,Assumptions!$A$3:$C$9,2,FALSE),"")))</f>
        <v/>
      </c>
      <c r="N32" s="26">
        <f>IF($A32="","",IF(OR(NOT(ISNUMBER($K32)),NOT(ISNUMBER($M32))),"",IFERROR($K32*$M32,"")))</f>
        <v/>
      </c>
      <c r="O32" s="27">
        <f>IF($A32="","",IF(OR(NOT(ISNUMBER($I32)),NOT(ISNUMBER(Assumptions!$J$3))),"",MAX(0,Assumptions!$J$3-$I32)))</f>
        <v/>
      </c>
      <c r="P32" s="28">
        <f>IF($A32="","",IF($F32="","Set stage",IF(OR($F32="Won",$F32="Lost"),"Closed",IF(NOT(ISNUMBER($J32)),"Set next action",IF(NOT(ISNUMBER(Assumptions!$J$3)),"Review date needed",IF($J32&lt;Assumptions!$J$3,"Past due",IF($J32=Assumptions!$J$3,"Due today",IF(AND(ISNUMBER($O32),IFERROR($O32&gt;VLOOKUP($F32,Assumptions!$A$3:$C$9,3,FALSE),FALSE)),"Check inactivity","On track"))))))))</f>
        <v/>
      </c>
      <c r="Q32" s="18" t="n"/>
    </row>
    <row r="33" ht="30" customHeight="1">
      <c r="A33" s="17" t="n"/>
      <c r="B33" s="18" t="n"/>
      <c r="C33" s="17" t="n"/>
      <c r="D33" s="17" t="n"/>
      <c r="E33" s="17" t="n"/>
      <c r="F33" s="17" t="n"/>
      <c r="G33" s="19" t="n"/>
      <c r="H33" s="19" t="n"/>
      <c r="I33" s="19" t="n"/>
      <c r="J33" s="19" t="n"/>
      <c r="K33" s="20" t="n"/>
      <c r="L33" s="19" t="n"/>
      <c r="M33" s="21">
        <f>IF($A33="","",IF($F33="","",IFERROR(VLOOKUP($F33,Assumptions!$A$3:$C$9,2,FALSE),"")))</f>
        <v/>
      </c>
      <c r="N33" s="22">
        <f>IF($A33="","",IF(OR(NOT(ISNUMBER($K33)),NOT(ISNUMBER($M33))),"",IFERROR($K33*$M33,"")))</f>
        <v/>
      </c>
      <c r="O33" s="23">
        <f>IF($A33="","",IF(OR(NOT(ISNUMBER($I33)),NOT(ISNUMBER(Assumptions!$J$3))),"",MAX(0,Assumptions!$J$3-$I33)))</f>
        <v/>
      </c>
      <c r="P33" s="24">
        <f>IF($A33="","",IF($F33="","Set stage",IF(OR($F33="Won",$F33="Lost"),"Closed",IF(NOT(ISNUMBER($J33)),"Set next action",IF(NOT(ISNUMBER(Assumptions!$J$3)),"Review date needed",IF($J33&lt;Assumptions!$J$3,"Past due",IF($J33=Assumptions!$J$3,"Due today",IF(AND(ISNUMBER($O33),IFERROR($O33&gt;VLOOKUP($F33,Assumptions!$A$3:$C$9,3,FALSE),FALSE)),"Check inactivity","On track"))))))))</f>
        <v/>
      </c>
      <c r="Q33" s="18" t="n"/>
    </row>
    <row r="34" ht="30" customHeight="1">
      <c r="A34" s="17" t="n"/>
      <c r="B34" s="18" t="n"/>
      <c r="C34" s="17" t="n"/>
      <c r="D34" s="17" t="n"/>
      <c r="E34" s="17" t="n"/>
      <c r="F34" s="17" t="n"/>
      <c r="G34" s="19" t="n"/>
      <c r="H34" s="19" t="n"/>
      <c r="I34" s="19" t="n"/>
      <c r="J34" s="19" t="n"/>
      <c r="K34" s="20" t="n"/>
      <c r="L34" s="19" t="n"/>
      <c r="M34" s="25">
        <f>IF($A34="","",IF($F34="","",IFERROR(VLOOKUP($F34,Assumptions!$A$3:$C$9,2,FALSE),"")))</f>
        <v/>
      </c>
      <c r="N34" s="26">
        <f>IF($A34="","",IF(OR(NOT(ISNUMBER($K34)),NOT(ISNUMBER($M34))),"",IFERROR($K34*$M34,"")))</f>
        <v/>
      </c>
      <c r="O34" s="27">
        <f>IF($A34="","",IF(OR(NOT(ISNUMBER($I34)),NOT(ISNUMBER(Assumptions!$J$3))),"",MAX(0,Assumptions!$J$3-$I34)))</f>
        <v/>
      </c>
      <c r="P34" s="28">
        <f>IF($A34="","",IF($F34="","Set stage",IF(OR($F34="Won",$F34="Lost"),"Closed",IF(NOT(ISNUMBER($J34)),"Set next action",IF(NOT(ISNUMBER(Assumptions!$J$3)),"Review date needed",IF($J34&lt;Assumptions!$J$3,"Past due",IF($J34=Assumptions!$J$3,"Due today",IF(AND(ISNUMBER($O34),IFERROR($O34&gt;VLOOKUP($F34,Assumptions!$A$3:$C$9,3,FALSE),FALSE)),"Check inactivity","On track"))))))))</f>
        <v/>
      </c>
      <c r="Q34" s="18" t="n"/>
    </row>
    <row r="35" ht="30" customHeight="1">
      <c r="A35" s="17" t="n"/>
      <c r="B35" s="18" t="n"/>
      <c r="C35" s="17" t="n"/>
      <c r="D35" s="17" t="n"/>
      <c r="E35" s="17" t="n"/>
      <c r="F35" s="17" t="n"/>
      <c r="G35" s="19" t="n"/>
      <c r="H35" s="19" t="n"/>
      <c r="I35" s="19" t="n"/>
      <c r="J35" s="19" t="n"/>
      <c r="K35" s="20" t="n"/>
      <c r="L35" s="19" t="n"/>
      <c r="M35" s="21">
        <f>IF($A35="","",IF($F35="","",IFERROR(VLOOKUP($F35,Assumptions!$A$3:$C$9,2,FALSE),"")))</f>
        <v/>
      </c>
      <c r="N35" s="22">
        <f>IF($A35="","",IF(OR(NOT(ISNUMBER($K35)),NOT(ISNUMBER($M35))),"",IFERROR($K35*$M35,"")))</f>
        <v/>
      </c>
      <c r="O35" s="23">
        <f>IF($A35="","",IF(OR(NOT(ISNUMBER($I35)),NOT(ISNUMBER(Assumptions!$J$3))),"",MAX(0,Assumptions!$J$3-$I35)))</f>
        <v/>
      </c>
      <c r="P35" s="24">
        <f>IF($A35="","",IF($F35="","Set stage",IF(OR($F35="Won",$F35="Lost"),"Closed",IF(NOT(ISNUMBER($J35)),"Set next action",IF(NOT(ISNUMBER(Assumptions!$J$3)),"Review date needed",IF($J35&lt;Assumptions!$J$3,"Past due",IF($J35=Assumptions!$J$3,"Due today",IF(AND(ISNUMBER($O35),IFERROR($O35&gt;VLOOKUP($F35,Assumptions!$A$3:$C$9,3,FALSE),FALSE)),"Check inactivity","On track"))))))))</f>
        <v/>
      </c>
      <c r="Q35" s="18" t="n"/>
    </row>
    <row r="36" ht="30" customHeight="1">
      <c r="A36" s="17" t="n"/>
      <c r="B36" s="18" t="n"/>
      <c r="C36" s="17" t="n"/>
      <c r="D36" s="17" t="n"/>
      <c r="E36" s="17" t="n"/>
      <c r="F36" s="17" t="n"/>
      <c r="G36" s="19" t="n"/>
      <c r="H36" s="19" t="n"/>
      <c r="I36" s="19" t="n"/>
      <c r="J36" s="19" t="n"/>
      <c r="K36" s="20" t="n"/>
      <c r="L36" s="19" t="n"/>
      <c r="M36" s="25">
        <f>IF($A36="","",IF($F36="","",IFERROR(VLOOKUP($F36,Assumptions!$A$3:$C$9,2,FALSE),"")))</f>
        <v/>
      </c>
      <c r="N36" s="26">
        <f>IF($A36="","",IF(OR(NOT(ISNUMBER($K36)),NOT(ISNUMBER($M36))),"",IFERROR($K36*$M36,"")))</f>
        <v/>
      </c>
      <c r="O36" s="27">
        <f>IF($A36="","",IF(OR(NOT(ISNUMBER($I36)),NOT(ISNUMBER(Assumptions!$J$3))),"",MAX(0,Assumptions!$J$3-$I36)))</f>
        <v/>
      </c>
      <c r="P36" s="28">
        <f>IF($A36="","",IF($F36="","Set stage",IF(OR($F36="Won",$F36="Lost"),"Closed",IF(NOT(ISNUMBER($J36)),"Set next action",IF(NOT(ISNUMBER(Assumptions!$J$3)),"Review date needed",IF($J36&lt;Assumptions!$J$3,"Past due",IF($J36=Assumptions!$J$3,"Due today",IF(AND(ISNUMBER($O36),IFERROR($O36&gt;VLOOKUP($F36,Assumptions!$A$3:$C$9,3,FALSE),FALSE)),"Check inactivity","On track"))))))))</f>
        <v/>
      </c>
      <c r="Q36" s="18" t="n"/>
    </row>
    <row r="37" ht="30" customHeight="1">
      <c r="A37" s="17" t="n"/>
      <c r="B37" s="18" t="n"/>
      <c r="C37" s="17" t="n"/>
      <c r="D37" s="17" t="n"/>
      <c r="E37" s="17" t="n"/>
      <c r="F37" s="17" t="n"/>
      <c r="G37" s="19" t="n"/>
      <c r="H37" s="19" t="n"/>
      <c r="I37" s="19" t="n"/>
      <c r="J37" s="19" t="n"/>
      <c r="K37" s="20" t="n"/>
      <c r="L37" s="19" t="n"/>
      <c r="M37" s="21">
        <f>IF($A37="","",IF($F37="","",IFERROR(VLOOKUP($F37,Assumptions!$A$3:$C$9,2,FALSE),"")))</f>
        <v/>
      </c>
      <c r="N37" s="22">
        <f>IF($A37="","",IF(OR(NOT(ISNUMBER($K37)),NOT(ISNUMBER($M37))),"",IFERROR($K37*$M37,"")))</f>
        <v/>
      </c>
      <c r="O37" s="23">
        <f>IF($A37="","",IF(OR(NOT(ISNUMBER($I37)),NOT(ISNUMBER(Assumptions!$J$3))),"",MAX(0,Assumptions!$J$3-$I37)))</f>
        <v/>
      </c>
      <c r="P37" s="24">
        <f>IF($A37="","",IF($F37="","Set stage",IF(OR($F37="Won",$F37="Lost"),"Closed",IF(NOT(ISNUMBER($J37)),"Set next action",IF(NOT(ISNUMBER(Assumptions!$J$3)),"Review date needed",IF($J37&lt;Assumptions!$J$3,"Past due",IF($J37=Assumptions!$J$3,"Due today",IF(AND(ISNUMBER($O37),IFERROR($O37&gt;VLOOKUP($F37,Assumptions!$A$3:$C$9,3,FALSE),FALSE)),"Check inactivity","On track"))))))))</f>
        <v/>
      </c>
      <c r="Q37" s="18" t="n"/>
    </row>
    <row r="38" ht="30" customHeight="1">
      <c r="A38" s="17" t="n"/>
      <c r="B38" s="18" t="n"/>
      <c r="C38" s="17" t="n"/>
      <c r="D38" s="17" t="n"/>
      <c r="E38" s="17" t="n"/>
      <c r="F38" s="17" t="n"/>
      <c r="G38" s="19" t="n"/>
      <c r="H38" s="19" t="n"/>
      <c r="I38" s="19" t="n"/>
      <c r="J38" s="19" t="n"/>
      <c r="K38" s="20" t="n"/>
      <c r="L38" s="19" t="n"/>
      <c r="M38" s="25">
        <f>IF($A38="","",IF($F38="","",IFERROR(VLOOKUP($F38,Assumptions!$A$3:$C$9,2,FALSE),"")))</f>
        <v/>
      </c>
      <c r="N38" s="26">
        <f>IF($A38="","",IF(OR(NOT(ISNUMBER($K38)),NOT(ISNUMBER($M38))),"",IFERROR($K38*$M38,"")))</f>
        <v/>
      </c>
      <c r="O38" s="27">
        <f>IF($A38="","",IF(OR(NOT(ISNUMBER($I38)),NOT(ISNUMBER(Assumptions!$J$3))),"",MAX(0,Assumptions!$J$3-$I38)))</f>
        <v/>
      </c>
      <c r="P38" s="28">
        <f>IF($A38="","",IF($F38="","Set stage",IF(OR($F38="Won",$F38="Lost"),"Closed",IF(NOT(ISNUMBER($J38)),"Set next action",IF(NOT(ISNUMBER(Assumptions!$J$3)),"Review date needed",IF($J38&lt;Assumptions!$J$3,"Past due",IF($J38=Assumptions!$J$3,"Due today",IF(AND(ISNUMBER($O38),IFERROR($O38&gt;VLOOKUP($F38,Assumptions!$A$3:$C$9,3,FALSE),FALSE)),"Check inactivity","On track"))))))))</f>
        <v/>
      </c>
      <c r="Q38" s="18" t="n"/>
    </row>
    <row r="39" ht="30" customHeight="1">
      <c r="A39" s="17" t="n"/>
      <c r="B39" s="18" t="n"/>
      <c r="C39" s="17" t="n"/>
      <c r="D39" s="17" t="n"/>
      <c r="E39" s="17" t="n"/>
      <c r="F39" s="17" t="n"/>
      <c r="G39" s="19" t="n"/>
      <c r="H39" s="19" t="n"/>
      <c r="I39" s="19" t="n"/>
      <c r="J39" s="19" t="n"/>
      <c r="K39" s="20" t="n"/>
      <c r="L39" s="19" t="n"/>
      <c r="M39" s="21">
        <f>IF($A39="","",IF($F39="","",IFERROR(VLOOKUP($F39,Assumptions!$A$3:$C$9,2,FALSE),"")))</f>
        <v/>
      </c>
      <c r="N39" s="22">
        <f>IF($A39="","",IF(OR(NOT(ISNUMBER($K39)),NOT(ISNUMBER($M39))),"",IFERROR($K39*$M39,"")))</f>
        <v/>
      </c>
      <c r="O39" s="23">
        <f>IF($A39="","",IF(OR(NOT(ISNUMBER($I39)),NOT(ISNUMBER(Assumptions!$J$3))),"",MAX(0,Assumptions!$J$3-$I39)))</f>
        <v/>
      </c>
      <c r="P39" s="24">
        <f>IF($A39="","",IF($F39="","Set stage",IF(OR($F39="Won",$F39="Lost"),"Closed",IF(NOT(ISNUMBER($J39)),"Set next action",IF(NOT(ISNUMBER(Assumptions!$J$3)),"Review date needed",IF($J39&lt;Assumptions!$J$3,"Past due",IF($J39=Assumptions!$J$3,"Due today",IF(AND(ISNUMBER($O39),IFERROR($O39&gt;VLOOKUP($F39,Assumptions!$A$3:$C$9,3,FALSE),FALSE)),"Check inactivity","On track"))))))))</f>
        <v/>
      </c>
      <c r="Q39" s="18" t="n"/>
    </row>
    <row r="40" ht="30" customHeight="1">
      <c r="A40" s="17" t="n"/>
      <c r="B40" s="18" t="n"/>
      <c r="C40" s="17" t="n"/>
      <c r="D40" s="17" t="n"/>
      <c r="E40" s="17" t="n"/>
      <c r="F40" s="17" t="n"/>
      <c r="G40" s="19" t="n"/>
      <c r="H40" s="19" t="n"/>
      <c r="I40" s="19" t="n"/>
      <c r="J40" s="19" t="n"/>
      <c r="K40" s="20" t="n"/>
      <c r="L40" s="19" t="n"/>
      <c r="M40" s="25">
        <f>IF($A40="","",IF($F40="","",IFERROR(VLOOKUP($F40,Assumptions!$A$3:$C$9,2,FALSE),"")))</f>
        <v/>
      </c>
      <c r="N40" s="26">
        <f>IF($A40="","",IF(OR(NOT(ISNUMBER($K40)),NOT(ISNUMBER($M40))),"",IFERROR($K40*$M40,"")))</f>
        <v/>
      </c>
      <c r="O40" s="27">
        <f>IF($A40="","",IF(OR(NOT(ISNUMBER($I40)),NOT(ISNUMBER(Assumptions!$J$3))),"",MAX(0,Assumptions!$J$3-$I40)))</f>
        <v/>
      </c>
      <c r="P40" s="28">
        <f>IF($A40="","",IF($F40="","Set stage",IF(OR($F40="Won",$F40="Lost"),"Closed",IF(NOT(ISNUMBER($J40)),"Set next action",IF(NOT(ISNUMBER(Assumptions!$J$3)),"Review date needed",IF($J40&lt;Assumptions!$J$3,"Past due",IF($J40=Assumptions!$J$3,"Due today",IF(AND(ISNUMBER($O40),IFERROR($O40&gt;VLOOKUP($F40,Assumptions!$A$3:$C$9,3,FALSE),FALSE)),"Check inactivity","On track"))))))))</f>
        <v/>
      </c>
      <c r="Q40" s="18" t="n"/>
    </row>
    <row r="41" ht="30" customHeight="1">
      <c r="A41" s="17" t="n"/>
      <c r="B41" s="18" t="n"/>
      <c r="C41" s="17" t="n"/>
      <c r="D41" s="17" t="n"/>
      <c r="E41" s="17" t="n"/>
      <c r="F41" s="17" t="n"/>
      <c r="G41" s="19" t="n"/>
      <c r="H41" s="19" t="n"/>
      <c r="I41" s="19" t="n"/>
      <c r="J41" s="19" t="n"/>
      <c r="K41" s="20" t="n"/>
      <c r="L41" s="19" t="n"/>
      <c r="M41" s="21">
        <f>IF($A41="","",IF($F41="","",IFERROR(VLOOKUP($F41,Assumptions!$A$3:$C$9,2,FALSE),"")))</f>
        <v/>
      </c>
      <c r="N41" s="22">
        <f>IF($A41="","",IF(OR(NOT(ISNUMBER($K41)),NOT(ISNUMBER($M41))),"",IFERROR($K41*$M41,"")))</f>
        <v/>
      </c>
      <c r="O41" s="23">
        <f>IF($A41="","",IF(OR(NOT(ISNUMBER($I41)),NOT(ISNUMBER(Assumptions!$J$3))),"",MAX(0,Assumptions!$J$3-$I41)))</f>
        <v/>
      </c>
      <c r="P41" s="24">
        <f>IF($A41="","",IF($F41="","Set stage",IF(OR($F41="Won",$F41="Lost"),"Closed",IF(NOT(ISNUMBER($J41)),"Set next action",IF(NOT(ISNUMBER(Assumptions!$J$3)),"Review date needed",IF($J41&lt;Assumptions!$J$3,"Past due",IF($J41=Assumptions!$J$3,"Due today",IF(AND(ISNUMBER($O41),IFERROR($O41&gt;VLOOKUP($F41,Assumptions!$A$3:$C$9,3,FALSE),FALSE)),"Check inactivity","On track"))))))))</f>
        <v/>
      </c>
      <c r="Q41" s="18" t="n"/>
    </row>
    <row r="42" ht="30" customHeight="1">
      <c r="A42" s="17" t="n"/>
      <c r="B42" s="18" t="n"/>
      <c r="C42" s="17" t="n"/>
      <c r="D42" s="17" t="n"/>
      <c r="E42" s="17" t="n"/>
      <c r="F42" s="17" t="n"/>
      <c r="G42" s="19" t="n"/>
      <c r="H42" s="19" t="n"/>
      <c r="I42" s="19" t="n"/>
      <c r="J42" s="19" t="n"/>
      <c r="K42" s="20" t="n"/>
      <c r="L42" s="19" t="n"/>
      <c r="M42" s="25">
        <f>IF($A42="","",IF($F42="","",IFERROR(VLOOKUP($F42,Assumptions!$A$3:$C$9,2,FALSE),"")))</f>
        <v/>
      </c>
      <c r="N42" s="26">
        <f>IF($A42="","",IF(OR(NOT(ISNUMBER($K42)),NOT(ISNUMBER($M42))),"",IFERROR($K42*$M42,"")))</f>
        <v/>
      </c>
      <c r="O42" s="27">
        <f>IF($A42="","",IF(OR(NOT(ISNUMBER($I42)),NOT(ISNUMBER(Assumptions!$J$3))),"",MAX(0,Assumptions!$J$3-$I42)))</f>
        <v/>
      </c>
      <c r="P42" s="28">
        <f>IF($A42="","",IF($F42="","Set stage",IF(OR($F42="Won",$F42="Lost"),"Closed",IF(NOT(ISNUMBER($J42)),"Set next action",IF(NOT(ISNUMBER(Assumptions!$J$3)),"Review date needed",IF($J42&lt;Assumptions!$J$3,"Past due",IF($J42=Assumptions!$J$3,"Due today",IF(AND(ISNUMBER($O42),IFERROR($O42&gt;VLOOKUP($F42,Assumptions!$A$3:$C$9,3,FALSE),FALSE)),"Check inactivity","On track"))))))))</f>
        <v/>
      </c>
      <c r="Q42" s="18" t="n"/>
    </row>
    <row r="43" ht="30" customHeight="1">
      <c r="A43" s="17" t="n"/>
      <c r="B43" s="18" t="n"/>
      <c r="C43" s="17" t="n"/>
      <c r="D43" s="17" t="n"/>
      <c r="E43" s="17" t="n"/>
      <c r="F43" s="17" t="n"/>
      <c r="G43" s="19" t="n"/>
      <c r="H43" s="19" t="n"/>
      <c r="I43" s="19" t="n"/>
      <c r="J43" s="19" t="n"/>
      <c r="K43" s="20" t="n"/>
      <c r="L43" s="19" t="n"/>
      <c r="M43" s="21">
        <f>IF($A43="","",IF($F43="","",IFERROR(VLOOKUP($F43,Assumptions!$A$3:$C$9,2,FALSE),"")))</f>
        <v/>
      </c>
      <c r="N43" s="22">
        <f>IF($A43="","",IF(OR(NOT(ISNUMBER($K43)),NOT(ISNUMBER($M43))),"",IFERROR($K43*$M43,"")))</f>
        <v/>
      </c>
      <c r="O43" s="23">
        <f>IF($A43="","",IF(OR(NOT(ISNUMBER($I43)),NOT(ISNUMBER(Assumptions!$J$3))),"",MAX(0,Assumptions!$J$3-$I43)))</f>
        <v/>
      </c>
      <c r="P43" s="24">
        <f>IF($A43="","",IF($F43="","Set stage",IF(OR($F43="Won",$F43="Lost"),"Closed",IF(NOT(ISNUMBER($J43)),"Set next action",IF(NOT(ISNUMBER(Assumptions!$J$3)),"Review date needed",IF($J43&lt;Assumptions!$J$3,"Past due",IF($J43=Assumptions!$J$3,"Due today",IF(AND(ISNUMBER($O43),IFERROR($O43&gt;VLOOKUP($F43,Assumptions!$A$3:$C$9,3,FALSE),FALSE)),"Check inactivity","On track"))))))))</f>
        <v/>
      </c>
      <c r="Q43" s="18" t="n"/>
    </row>
    <row r="44" ht="30" customHeight="1">
      <c r="A44" s="17" t="n"/>
      <c r="B44" s="18" t="n"/>
      <c r="C44" s="17" t="n"/>
      <c r="D44" s="17" t="n"/>
      <c r="E44" s="17" t="n"/>
      <c r="F44" s="17" t="n"/>
      <c r="G44" s="19" t="n"/>
      <c r="H44" s="19" t="n"/>
      <c r="I44" s="19" t="n"/>
      <c r="J44" s="19" t="n"/>
      <c r="K44" s="20" t="n"/>
      <c r="L44" s="19" t="n"/>
      <c r="M44" s="25">
        <f>IF($A44="","",IF($F44="","",IFERROR(VLOOKUP($F44,Assumptions!$A$3:$C$9,2,FALSE),"")))</f>
        <v/>
      </c>
      <c r="N44" s="26">
        <f>IF($A44="","",IF(OR(NOT(ISNUMBER($K44)),NOT(ISNUMBER($M44))),"",IFERROR($K44*$M44,"")))</f>
        <v/>
      </c>
      <c r="O44" s="27">
        <f>IF($A44="","",IF(OR(NOT(ISNUMBER($I44)),NOT(ISNUMBER(Assumptions!$J$3))),"",MAX(0,Assumptions!$J$3-$I44)))</f>
        <v/>
      </c>
      <c r="P44" s="28">
        <f>IF($A44="","",IF($F44="","Set stage",IF(OR($F44="Won",$F44="Lost"),"Closed",IF(NOT(ISNUMBER($J44)),"Set next action",IF(NOT(ISNUMBER(Assumptions!$J$3)),"Review date needed",IF($J44&lt;Assumptions!$J$3,"Past due",IF($J44=Assumptions!$J$3,"Due today",IF(AND(ISNUMBER($O44),IFERROR($O44&gt;VLOOKUP($F44,Assumptions!$A$3:$C$9,3,FALSE),FALSE)),"Check inactivity","On track"))))))))</f>
        <v/>
      </c>
      <c r="Q44" s="18" t="n"/>
    </row>
    <row r="45" ht="30" customHeight="1">
      <c r="A45" s="17" t="n"/>
      <c r="B45" s="18" t="n"/>
      <c r="C45" s="17" t="n"/>
      <c r="D45" s="17" t="n"/>
      <c r="E45" s="17" t="n"/>
      <c r="F45" s="17" t="n"/>
      <c r="G45" s="19" t="n"/>
      <c r="H45" s="19" t="n"/>
      <c r="I45" s="19" t="n"/>
      <c r="J45" s="19" t="n"/>
      <c r="K45" s="20" t="n"/>
      <c r="L45" s="19" t="n"/>
      <c r="M45" s="21">
        <f>IF($A45="","",IF($F45="","",IFERROR(VLOOKUP($F45,Assumptions!$A$3:$C$9,2,FALSE),"")))</f>
        <v/>
      </c>
      <c r="N45" s="22">
        <f>IF($A45="","",IF(OR(NOT(ISNUMBER($K45)),NOT(ISNUMBER($M45))),"",IFERROR($K45*$M45,"")))</f>
        <v/>
      </c>
      <c r="O45" s="23">
        <f>IF($A45="","",IF(OR(NOT(ISNUMBER($I45)),NOT(ISNUMBER(Assumptions!$J$3))),"",MAX(0,Assumptions!$J$3-$I45)))</f>
        <v/>
      </c>
      <c r="P45" s="24">
        <f>IF($A45="","",IF($F45="","Set stage",IF(OR($F45="Won",$F45="Lost"),"Closed",IF(NOT(ISNUMBER($J45)),"Set next action",IF(NOT(ISNUMBER(Assumptions!$J$3)),"Review date needed",IF($J45&lt;Assumptions!$J$3,"Past due",IF($J45=Assumptions!$J$3,"Due today",IF(AND(ISNUMBER($O45),IFERROR($O45&gt;VLOOKUP($F45,Assumptions!$A$3:$C$9,3,FALSE),FALSE)),"Check inactivity","On track"))))))))</f>
        <v/>
      </c>
      <c r="Q45" s="18" t="n"/>
    </row>
    <row r="46" ht="30" customHeight="1">
      <c r="A46" s="17" t="n"/>
      <c r="B46" s="18" t="n"/>
      <c r="C46" s="17" t="n"/>
      <c r="D46" s="17" t="n"/>
      <c r="E46" s="17" t="n"/>
      <c r="F46" s="17" t="n"/>
      <c r="G46" s="19" t="n"/>
      <c r="H46" s="19" t="n"/>
      <c r="I46" s="19" t="n"/>
      <c r="J46" s="19" t="n"/>
      <c r="K46" s="20" t="n"/>
      <c r="L46" s="19" t="n"/>
      <c r="M46" s="25">
        <f>IF($A46="","",IF($F46="","",IFERROR(VLOOKUP($F46,Assumptions!$A$3:$C$9,2,FALSE),"")))</f>
        <v/>
      </c>
      <c r="N46" s="26">
        <f>IF($A46="","",IF(OR(NOT(ISNUMBER($K46)),NOT(ISNUMBER($M46))),"",IFERROR($K46*$M46,"")))</f>
        <v/>
      </c>
      <c r="O46" s="27">
        <f>IF($A46="","",IF(OR(NOT(ISNUMBER($I46)),NOT(ISNUMBER(Assumptions!$J$3))),"",MAX(0,Assumptions!$J$3-$I46)))</f>
        <v/>
      </c>
      <c r="P46" s="28">
        <f>IF($A46="","",IF($F46="","Set stage",IF(OR($F46="Won",$F46="Lost"),"Closed",IF(NOT(ISNUMBER($J46)),"Set next action",IF(NOT(ISNUMBER(Assumptions!$J$3)),"Review date needed",IF($J46&lt;Assumptions!$J$3,"Past due",IF($J46=Assumptions!$J$3,"Due today",IF(AND(ISNUMBER($O46),IFERROR($O46&gt;VLOOKUP($F46,Assumptions!$A$3:$C$9,3,FALSE),FALSE)),"Check inactivity","On track"))))))))</f>
        <v/>
      </c>
      <c r="Q46" s="18" t="n"/>
    </row>
    <row r="47" ht="30" customHeight="1">
      <c r="A47" s="17" t="n"/>
      <c r="B47" s="18" t="n"/>
      <c r="C47" s="17" t="n"/>
      <c r="D47" s="17" t="n"/>
      <c r="E47" s="17" t="n"/>
      <c r="F47" s="17" t="n"/>
      <c r="G47" s="19" t="n"/>
      <c r="H47" s="19" t="n"/>
      <c r="I47" s="19" t="n"/>
      <c r="J47" s="19" t="n"/>
      <c r="K47" s="20" t="n"/>
      <c r="L47" s="19" t="n"/>
      <c r="M47" s="21">
        <f>IF($A47="","",IF($F47="","",IFERROR(VLOOKUP($F47,Assumptions!$A$3:$C$9,2,FALSE),"")))</f>
        <v/>
      </c>
      <c r="N47" s="22">
        <f>IF($A47="","",IF(OR(NOT(ISNUMBER($K47)),NOT(ISNUMBER($M47))),"",IFERROR($K47*$M47,"")))</f>
        <v/>
      </c>
      <c r="O47" s="23">
        <f>IF($A47="","",IF(OR(NOT(ISNUMBER($I47)),NOT(ISNUMBER(Assumptions!$J$3))),"",MAX(0,Assumptions!$J$3-$I47)))</f>
        <v/>
      </c>
      <c r="P47" s="24">
        <f>IF($A47="","",IF($F47="","Set stage",IF(OR($F47="Won",$F47="Lost"),"Closed",IF(NOT(ISNUMBER($J47)),"Set next action",IF(NOT(ISNUMBER(Assumptions!$J$3)),"Review date needed",IF($J47&lt;Assumptions!$J$3,"Past due",IF($J47=Assumptions!$J$3,"Due today",IF(AND(ISNUMBER($O47),IFERROR($O47&gt;VLOOKUP($F47,Assumptions!$A$3:$C$9,3,FALSE),FALSE)),"Check inactivity","On track"))))))))</f>
        <v/>
      </c>
      <c r="Q47" s="18" t="n"/>
    </row>
    <row r="48" ht="30" customHeight="1">
      <c r="A48" s="17" t="n"/>
      <c r="B48" s="18" t="n"/>
      <c r="C48" s="17" t="n"/>
      <c r="D48" s="17" t="n"/>
      <c r="E48" s="17" t="n"/>
      <c r="F48" s="17" t="n"/>
      <c r="G48" s="19" t="n"/>
      <c r="H48" s="19" t="n"/>
      <c r="I48" s="19" t="n"/>
      <c r="J48" s="19" t="n"/>
      <c r="K48" s="20" t="n"/>
      <c r="L48" s="19" t="n"/>
      <c r="M48" s="25">
        <f>IF($A48="","",IF($F48="","",IFERROR(VLOOKUP($F48,Assumptions!$A$3:$C$9,2,FALSE),"")))</f>
        <v/>
      </c>
      <c r="N48" s="26">
        <f>IF($A48="","",IF(OR(NOT(ISNUMBER($K48)),NOT(ISNUMBER($M48))),"",IFERROR($K48*$M48,"")))</f>
        <v/>
      </c>
      <c r="O48" s="27">
        <f>IF($A48="","",IF(OR(NOT(ISNUMBER($I48)),NOT(ISNUMBER(Assumptions!$J$3))),"",MAX(0,Assumptions!$J$3-$I48)))</f>
        <v/>
      </c>
      <c r="P48" s="28">
        <f>IF($A48="","",IF($F48="","Set stage",IF(OR($F48="Won",$F48="Lost"),"Closed",IF(NOT(ISNUMBER($J48)),"Set next action",IF(NOT(ISNUMBER(Assumptions!$J$3)),"Review date needed",IF($J48&lt;Assumptions!$J$3,"Past due",IF($J48=Assumptions!$J$3,"Due today",IF(AND(ISNUMBER($O48),IFERROR($O48&gt;VLOOKUP($F48,Assumptions!$A$3:$C$9,3,FALSE),FALSE)),"Check inactivity","On track"))))))))</f>
        <v/>
      </c>
      <c r="Q48" s="18" t="n"/>
    </row>
    <row r="49" ht="30" customHeight="1">
      <c r="A49" s="17" t="n"/>
      <c r="B49" s="18" t="n"/>
      <c r="C49" s="17" t="n"/>
      <c r="D49" s="17" t="n"/>
      <c r="E49" s="17" t="n"/>
      <c r="F49" s="17" t="n"/>
      <c r="G49" s="19" t="n"/>
      <c r="H49" s="19" t="n"/>
      <c r="I49" s="19" t="n"/>
      <c r="J49" s="19" t="n"/>
      <c r="K49" s="20" t="n"/>
      <c r="L49" s="19" t="n"/>
      <c r="M49" s="21">
        <f>IF($A49="","",IF($F49="","",IFERROR(VLOOKUP($F49,Assumptions!$A$3:$C$9,2,FALSE),"")))</f>
        <v/>
      </c>
      <c r="N49" s="22">
        <f>IF($A49="","",IF(OR(NOT(ISNUMBER($K49)),NOT(ISNUMBER($M49))),"",IFERROR($K49*$M49,"")))</f>
        <v/>
      </c>
      <c r="O49" s="23">
        <f>IF($A49="","",IF(OR(NOT(ISNUMBER($I49)),NOT(ISNUMBER(Assumptions!$J$3))),"",MAX(0,Assumptions!$J$3-$I49)))</f>
        <v/>
      </c>
      <c r="P49" s="24">
        <f>IF($A49="","",IF($F49="","Set stage",IF(OR($F49="Won",$F49="Lost"),"Closed",IF(NOT(ISNUMBER($J49)),"Set next action",IF(NOT(ISNUMBER(Assumptions!$J$3)),"Review date needed",IF($J49&lt;Assumptions!$J$3,"Past due",IF($J49=Assumptions!$J$3,"Due today",IF(AND(ISNUMBER($O49),IFERROR($O49&gt;VLOOKUP($F49,Assumptions!$A$3:$C$9,3,FALSE),FALSE)),"Check inactivity","On track"))))))))</f>
        <v/>
      </c>
      <c r="Q49" s="18" t="n"/>
    </row>
    <row r="50" ht="30" customHeight="1">
      <c r="A50" s="17" t="n"/>
      <c r="B50" s="18" t="n"/>
      <c r="C50" s="17" t="n"/>
      <c r="D50" s="17" t="n"/>
      <c r="E50" s="17" t="n"/>
      <c r="F50" s="17" t="n"/>
      <c r="G50" s="19" t="n"/>
      <c r="H50" s="19" t="n"/>
      <c r="I50" s="19" t="n"/>
      <c r="J50" s="19" t="n"/>
      <c r="K50" s="20" t="n"/>
      <c r="L50" s="19" t="n"/>
      <c r="M50" s="25">
        <f>IF($A50="","",IF($F50="","",IFERROR(VLOOKUP($F50,Assumptions!$A$3:$C$9,2,FALSE),"")))</f>
        <v/>
      </c>
      <c r="N50" s="26">
        <f>IF($A50="","",IF(OR(NOT(ISNUMBER($K50)),NOT(ISNUMBER($M50))),"",IFERROR($K50*$M50,"")))</f>
        <v/>
      </c>
      <c r="O50" s="27">
        <f>IF($A50="","",IF(OR(NOT(ISNUMBER($I50)),NOT(ISNUMBER(Assumptions!$J$3))),"",MAX(0,Assumptions!$J$3-$I50)))</f>
        <v/>
      </c>
      <c r="P50" s="28">
        <f>IF($A50="","",IF($F50="","Set stage",IF(OR($F50="Won",$F50="Lost"),"Closed",IF(NOT(ISNUMBER($J50)),"Set next action",IF(NOT(ISNUMBER(Assumptions!$J$3)),"Review date needed",IF($J50&lt;Assumptions!$J$3,"Past due",IF($J50=Assumptions!$J$3,"Due today",IF(AND(ISNUMBER($O50),IFERROR($O50&gt;VLOOKUP($F50,Assumptions!$A$3:$C$9,3,FALSE),FALSE)),"Check inactivity","On track"))))))))</f>
        <v/>
      </c>
      <c r="Q50" s="18" t="n"/>
    </row>
    <row r="51" ht="30" customHeight="1">
      <c r="A51" s="17" t="n"/>
      <c r="B51" s="18" t="n"/>
      <c r="C51" s="17" t="n"/>
      <c r="D51" s="17" t="n"/>
      <c r="E51" s="17" t="n"/>
      <c r="F51" s="17" t="n"/>
      <c r="G51" s="19" t="n"/>
      <c r="H51" s="19" t="n"/>
      <c r="I51" s="19" t="n"/>
      <c r="J51" s="19" t="n"/>
      <c r="K51" s="20" t="n"/>
      <c r="L51" s="19" t="n"/>
      <c r="M51" s="21">
        <f>IF($A51="","",IF($F51="","",IFERROR(VLOOKUP($F51,Assumptions!$A$3:$C$9,2,FALSE),"")))</f>
        <v/>
      </c>
      <c r="N51" s="22">
        <f>IF($A51="","",IF(OR(NOT(ISNUMBER($K51)),NOT(ISNUMBER($M51))),"",IFERROR($K51*$M51,"")))</f>
        <v/>
      </c>
      <c r="O51" s="23">
        <f>IF($A51="","",IF(OR(NOT(ISNUMBER($I51)),NOT(ISNUMBER(Assumptions!$J$3))),"",MAX(0,Assumptions!$J$3-$I51)))</f>
        <v/>
      </c>
      <c r="P51" s="24">
        <f>IF($A51="","",IF($F51="","Set stage",IF(OR($F51="Won",$F51="Lost"),"Closed",IF(NOT(ISNUMBER($J51)),"Set next action",IF(NOT(ISNUMBER(Assumptions!$J$3)),"Review date needed",IF($J51&lt;Assumptions!$J$3,"Past due",IF($J51=Assumptions!$J$3,"Due today",IF(AND(ISNUMBER($O51),IFERROR($O51&gt;VLOOKUP($F51,Assumptions!$A$3:$C$9,3,FALSE),FALSE)),"Check inactivity","On track"))))))))</f>
        <v/>
      </c>
      <c r="Q51" s="18" t="n"/>
    </row>
    <row r="52" ht="30" customHeight="1">
      <c r="A52" s="17" t="n"/>
      <c r="B52" s="18" t="n"/>
      <c r="C52" s="17" t="n"/>
      <c r="D52" s="17" t="n"/>
      <c r="E52" s="17" t="n"/>
      <c r="F52" s="17" t="n"/>
      <c r="G52" s="19" t="n"/>
      <c r="H52" s="19" t="n"/>
      <c r="I52" s="19" t="n"/>
      <c r="J52" s="19" t="n"/>
      <c r="K52" s="20" t="n"/>
      <c r="L52" s="19" t="n"/>
      <c r="M52" s="25">
        <f>IF($A52="","",IF($F52="","",IFERROR(VLOOKUP($F52,Assumptions!$A$3:$C$9,2,FALSE),"")))</f>
        <v/>
      </c>
      <c r="N52" s="26">
        <f>IF($A52="","",IF(OR(NOT(ISNUMBER($K52)),NOT(ISNUMBER($M52))),"",IFERROR($K52*$M52,"")))</f>
        <v/>
      </c>
      <c r="O52" s="27">
        <f>IF($A52="","",IF(OR(NOT(ISNUMBER($I52)),NOT(ISNUMBER(Assumptions!$J$3))),"",MAX(0,Assumptions!$J$3-$I52)))</f>
        <v/>
      </c>
      <c r="P52" s="28">
        <f>IF($A52="","",IF($F52="","Set stage",IF(OR($F52="Won",$F52="Lost"),"Closed",IF(NOT(ISNUMBER($J52)),"Set next action",IF(NOT(ISNUMBER(Assumptions!$J$3)),"Review date needed",IF($J52&lt;Assumptions!$J$3,"Past due",IF($J52=Assumptions!$J$3,"Due today",IF(AND(ISNUMBER($O52),IFERROR($O52&gt;VLOOKUP($F52,Assumptions!$A$3:$C$9,3,FALSE),FALSE)),"Check inactivity","On track"))))))))</f>
        <v/>
      </c>
      <c r="Q52" s="18" t="n"/>
    </row>
    <row r="53" ht="30" customHeight="1">
      <c r="A53" s="17" t="n"/>
      <c r="B53" s="18" t="n"/>
      <c r="C53" s="17" t="n"/>
      <c r="D53" s="17" t="n"/>
      <c r="E53" s="17" t="n"/>
      <c r="F53" s="17" t="n"/>
      <c r="G53" s="19" t="n"/>
      <c r="H53" s="19" t="n"/>
      <c r="I53" s="19" t="n"/>
      <c r="J53" s="19" t="n"/>
      <c r="K53" s="20" t="n"/>
      <c r="L53" s="19" t="n"/>
      <c r="M53" s="21">
        <f>IF($A53="","",IF($F53="","",IFERROR(VLOOKUP($F53,Assumptions!$A$3:$C$9,2,FALSE),"")))</f>
        <v/>
      </c>
      <c r="N53" s="22">
        <f>IF($A53="","",IF(OR(NOT(ISNUMBER($K53)),NOT(ISNUMBER($M53))),"",IFERROR($K53*$M53,"")))</f>
        <v/>
      </c>
      <c r="O53" s="23">
        <f>IF($A53="","",IF(OR(NOT(ISNUMBER($I53)),NOT(ISNUMBER(Assumptions!$J$3))),"",MAX(0,Assumptions!$J$3-$I53)))</f>
        <v/>
      </c>
      <c r="P53" s="24">
        <f>IF($A53="","",IF($F53="","Set stage",IF(OR($F53="Won",$F53="Lost"),"Closed",IF(NOT(ISNUMBER($J53)),"Set next action",IF(NOT(ISNUMBER(Assumptions!$J$3)),"Review date needed",IF($J53&lt;Assumptions!$J$3,"Past due",IF($J53=Assumptions!$J$3,"Due today",IF(AND(ISNUMBER($O53),IFERROR($O53&gt;VLOOKUP($F53,Assumptions!$A$3:$C$9,3,FALSE),FALSE)),"Check inactivity","On track"))))))))</f>
        <v/>
      </c>
      <c r="Q53" s="18" t="n"/>
    </row>
    <row r="54" ht="30" customHeight="1">
      <c r="A54" s="17" t="n"/>
      <c r="B54" s="18" t="n"/>
      <c r="C54" s="17" t="n"/>
      <c r="D54" s="17" t="n"/>
      <c r="E54" s="17" t="n"/>
      <c r="F54" s="17" t="n"/>
      <c r="G54" s="19" t="n"/>
      <c r="H54" s="19" t="n"/>
      <c r="I54" s="19" t="n"/>
      <c r="J54" s="19" t="n"/>
      <c r="K54" s="20" t="n"/>
      <c r="L54" s="19" t="n"/>
      <c r="M54" s="25">
        <f>IF($A54="","",IF($F54="","",IFERROR(VLOOKUP($F54,Assumptions!$A$3:$C$9,2,FALSE),"")))</f>
        <v/>
      </c>
      <c r="N54" s="26">
        <f>IF($A54="","",IF(OR(NOT(ISNUMBER($K54)),NOT(ISNUMBER($M54))),"",IFERROR($K54*$M54,"")))</f>
        <v/>
      </c>
      <c r="O54" s="27">
        <f>IF($A54="","",IF(OR(NOT(ISNUMBER($I54)),NOT(ISNUMBER(Assumptions!$J$3))),"",MAX(0,Assumptions!$J$3-$I54)))</f>
        <v/>
      </c>
      <c r="P54" s="28">
        <f>IF($A54="","",IF($F54="","Set stage",IF(OR($F54="Won",$F54="Lost"),"Closed",IF(NOT(ISNUMBER($J54)),"Set next action",IF(NOT(ISNUMBER(Assumptions!$J$3)),"Review date needed",IF($J54&lt;Assumptions!$J$3,"Past due",IF($J54=Assumptions!$J$3,"Due today",IF(AND(ISNUMBER($O54),IFERROR($O54&gt;VLOOKUP($F54,Assumptions!$A$3:$C$9,3,FALSE),FALSE)),"Check inactivity","On track"))))))))</f>
        <v/>
      </c>
      <c r="Q54" s="18" t="n"/>
    </row>
    <row r="55" ht="30" customHeight="1">
      <c r="A55" s="17" t="n"/>
      <c r="B55" s="18" t="n"/>
      <c r="C55" s="17" t="n"/>
      <c r="D55" s="17" t="n"/>
      <c r="E55" s="17" t="n"/>
      <c r="F55" s="17" t="n"/>
      <c r="G55" s="19" t="n"/>
      <c r="H55" s="19" t="n"/>
      <c r="I55" s="19" t="n"/>
      <c r="J55" s="19" t="n"/>
      <c r="K55" s="20" t="n"/>
      <c r="L55" s="19" t="n"/>
      <c r="M55" s="21">
        <f>IF($A55="","",IF($F55="","",IFERROR(VLOOKUP($F55,Assumptions!$A$3:$C$9,2,FALSE),"")))</f>
        <v/>
      </c>
      <c r="N55" s="22">
        <f>IF($A55="","",IF(OR(NOT(ISNUMBER($K55)),NOT(ISNUMBER($M55))),"",IFERROR($K55*$M55,"")))</f>
        <v/>
      </c>
      <c r="O55" s="23">
        <f>IF($A55="","",IF(OR(NOT(ISNUMBER($I55)),NOT(ISNUMBER(Assumptions!$J$3))),"",MAX(0,Assumptions!$J$3-$I55)))</f>
        <v/>
      </c>
      <c r="P55" s="24">
        <f>IF($A55="","",IF($F55="","Set stage",IF(OR($F55="Won",$F55="Lost"),"Closed",IF(NOT(ISNUMBER($J55)),"Set next action",IF(NOT(ISNUMBER(Assumptions!$J$3)),"Review date needed",IF($J55&lt;Assumptions!$J$3,"Past due",IF($J55=Assumptions!$J$3,"Due today",IF(AND(ISNUMBER($O55),IFERROR($O55&gt;VLOOKUP($F55,Assumptions!$A$3:$C$9,3,FALSE),FALSE)),"Check inactivity","On track"))))))))</f>
        <v/>
      </c>
      <c r="Q55" s="18" t="n"/>
    </row>
    <row r="56" ht="30" customHeight="1">
      <c r="A56" s="17" t="n"/>
      <c r="B56" s="18" t="n"/>
      <c r="C56" s="17" t="n"/>
      <c r="D56" s="17" t="n"/>
      <c r="E56" s="17" t="n"/>
      <c r="F56" s="17" t="n"/>
      <c r="G56" s="19" t="n"/>
      <c r="H56" s="19" t="n"/>
      <c r="I56" s="19" t="n"/>
      <c r="J56" s="19" t="n"/>
      <c r="K56" s="20" t="n"/>
      <c r="L56" s="19" t="n"/>
      <c r="M56" s="25">
        <f>IF($A56="","",IF($F56="","",IFERROR(VLOOKUP($F56,Assumptions!$A$3:$C$9,2,FALSE),"")))</f>
        <v/>
      </c>
      <c r="N56" s="26">
        <f>IF($A56="","",IF(OR(NOT(ISNUMBER($K56)),NOT(ISNUMBER($M56))),"",IFERROR($K56*$M56,"")))</f>
        <v/>
      </c>
      <c r="O56" s="27">
        <f>IF($A56="","",IF(OR(NOT(ISNUMBER($I56)),NOT(ISNUMBER(Assumptions!$J$3))),"",MAX(0,Assumptions!$J$3-$I56)))</f>
        <v/>
      </c>
      <c r="P56" s="28">
        <f>IF($A56="","",IF($F56="","Set stage",IF(OR($F56="Won",$F56="Lost"),"Closed",IF(NOT(ISNUMBER($J56)),"Set next action",IF(NOT(ISNUMBER(Assumptions!$J$3)),"Review date needed",IF($J56&lt;Assumptions!$J$3,"Past due",IF($J56=Assumptions!$J$3,"Due today",IF(AND(ISNUMBER($O56),IFERROR($O56&gt;VLOOKUP($F56,Assumptions!$A$3:$C$9,3,FALSE),FALSE)),"Check inactivity","On track"))))))))</f>
        <v/>
      </c>
      <c r="Q56" s="18" t="n"/>
    </row>
    <row r="57" ht="30" customHeight="1">
      <c r="A57" s="17" t="n"/>
      <c r="B57" s="18" t="n"/>
      <c r="C57" s="17" t="n"/>
      <c r="D57" s="17" t="n"/>
      <c r="E57" s="17" t="n"/>
      <c r="F57" s="17" t="n"/>
      <c r="G57" s="19" t="n"/>
      <c r="H57" s="19" t="n"/>
      <c r="I57" s="19" t="n"/>
      <c r="J57" s="19" t="n"/>
      <c r="K57" s="20" t="n"/>
      <c r="L57" s="19" t="n"/>
      <c r="M57" s="21">
        <f>IF($A57="","",IF($F57="","",IFERROR(VLOOKUP($F57,Assumptions!$A$3:$C$9,2,FALSE),"")))</f>
        <v/>
      </c>
      <c r="N57" s="22">
        <f>IF($A57="","",IF(OR(NOT(ISNUMBER($K57)),NOT(ISNUMBER($M57))),"",IFERROR($K57*$M57,"")))</f>
        <v/>
      </c>
      <c r="O57" s="23">
        <f>IF($A57="","",IF(OR(NOT(ISNUMBER($I57)),NOT(ISNUMBER(Assumptions!$J$3))),"",MAX(0,Assumptions!$J$3-$I57)))</f>
        <v/>
      </c>
      <c r="P57" s="24">
        <f>IF($A57="","",IF($F57="","Set stage",IF(OR($F57="Won",$F57="Lost"),"Closed",IF(NOT(ISNUMBER($J57)),"Set next action",IF(NOT(ISNUMBER(Assumptions!$J$3)),"Review date needed",IF($J57&lt;Assumptions!$J$3,"Past due",IF($J57=Assumptions!$J$3,"Due today",IF(AND(ISNUMBER($O57),IFERROR($O57&gt;VLOOKUP($F57,Assumptions!$A$3:$C$9,3,FALSE),FALSE)),"Check inactivity","On track"))))))))</f>
        <v/>
      </c>
      <c r="Q57" s="18" t="n"/>
    </row>
    <row r="58" ht="30" customHeight="1">
      <c r="A58" s="17" t="n"/>
      <c r="B58" s="18" t="n"/>
      <c r="C58" s="17" t="n"/>
      <c r="D58" s="17" t="n"/>
      <c r="E58" s="17" t="n"/>
      <c r="F58" s="17" t="n"/>
      <c r="G58" s="19" t="n"/>
      <c r="H58" s="19" t="n"/>
      <c r="I58" s="19" t="n"/>
      <c r="J58" s="19" t="n"/>
      <c r="K58" s="20" t="n"/>
      <c r="L58" s="19" t="n"/>
      <c r="M58" s="25">
        <f>IF($A58="","",IF($F58="","",IFERROR(VLOOKUP($F58,Assumptions!$A$3:$C$9,2,FALSE),"")))</f>
        <v/>
      </c>
      <c r="N58" s="26">
        <f>IF($A58="","",IF(OR(NOT(ISNUMBER($K58)),NOT(ISNUMBER($M58))),"",IFERROR($K58*$M58,"")))</f>
        <v/>
      </c>
      <c r="O58" s="27">
        <f>IF($A58="","",IF(OR(NOT(ISNUMBER($I58)),NOT(ISNUMBER(Assumptions!$J$3))),"",MAX(0,Assumptions!$J$3-$I58)))</f>
        <v/>
      </c>
      <c r="P58" s="28">
        <f>IF($A58="","",IF($F58="","Set stage",IF(OR($F58="Won",$F58="Lost"),"Closed",IF(NOT(ISNUMBER($J58)),"Set next action",IF(NOT(ISNUMBER(Assumptions!$J$3)),"Review date needed",IF($J58&lt;Assumptions!$J$3,"Past due",IF($J58=Assumptions!$J$3,"Due today",IF(AND(ISNUMBER($O58),IFERROR($O58&gt;VLOOKUP($F58,Assumptions!$A$3:$C$9,3,FALSE),FALSE)),"Check inactivity","On track"))))))))</f>
        <v/>
      </c>
      <c r="Q58" s="18" t="n"/>
    </row>
    <row r="59" ht="30" customHeight="1">
      <c r="A59" s="17" t="n"/>
      <c r="B59" s="18" t="n"/>
      <c r="C59" s="17" t="n"/>
      <c r="D59" s="17" t="n"/>
      <c r="E59" s="17" t="n"/>
      <c r="F59" s="17" t="n"/>
      <c r="G59" s="19" t="n"/>
      <c r="H59" s="19" t="n"/>
      <c r="I59" s="19" t="n"/>
      <c r="J59" s="19" t="n"/>
      <c r="K59" s="20" t="n"/>
      <c r="L59" s="19" t="n"/>
      <c r="M59" s="21">
        <f>IF($A59="","",IF($F59="","",IFERROR(VLOOKUP($F59,Assumptions!$A$3:$C$9,2,FALSE),"")))</f>
        <v/>
      </c>
      <c r="N59" s="22">
        <f>IF($A59="","",IF(OR(NOT(ISNUMBER($K59)),NOT(ISNUMBER($M59))),"",IFERROR($K59*$M59,"")))</f>
        <v/>
      </c>
      <c r="O59" s="23">
        <f>IF($A59="","",IF(OR(NOT(ISNUMBER($I59)),NOT(ISNUMBER(Assumptions!$J$3))),"",MAX(0,Assumptions!$J$3-$I59)))</f>
        <v/>
      </c>
      <c r="P59" s="24">
        <f>IF($A59="","",IF($F59="","Set stage",IF(OR($F59="Won",$F59="Lost"),"Closed",IF(NOT(ISNUMBER($J59)),"Set next action",IF(NOT(ISNUMBER(Assumptions!$J$3)),"Review date needed",IF($J59&lt;Assumptions!$J$3,"Past due",IF($J59=Assumptions!$J$3,"Due today",IF(AND(ISNUMBER($O59),IFERROR($O59&gt;VLOOKUP($F59,Assumptions!$A$3:$C$9,3,FALSE),FALSE)),"Check inactivity","On track"))))))))</f>
        <v/>
      </c>
      <c r="Q59" s="18" t="n"/>
    </row>
    <row r="60" ht="30" customHeight="1">
      <c r="A60" s="17" t="n"/>
      <c r="B60" s="18" t="n"/>
      <c r="C60" s="17" t="n"/>
      <c r="D60" s="17" t="n"/>
      <c r="E60" s="17" t="n"/>
      <c r="F60" s="17" t="n"/>
      <c r="G60" s="19" t="n"/>
      <c r="H60" s="19" t="n"/>
      <c r="I60" s="19" t="n"/>
      <c r="J60" s="19" t="n"/>
      <c r="K60" s="20" t="n"/>
      <c r="L60" s="19" t="n"/>
      <c r="M60" s="25">
        <f>IF($A60="","",IF($F60="","",IFERROR(VLOOKUP($F60,Assumptions!$A$3:$C$9,2,FALSE),"")))</f>
        <v/>
      </c>
      <c r="N60" s="26">
        <f>IF($A60="","",IF(OR(NOT(ISNUMBER($K60)),NOT(ISNUMBER($M60))),"",IFERROR($K60*$M60,"")))</f>
        <v/>
      </c>
      <c r="O60" s="27">
        <f>IF($A60="","",IF(OR(NOT(ISNUMBER($I60)),NOT(ISNUMBER(Assumptions!$J$3))),"",MAX(0,Assumptions!$J$3-$I60)))</f>
        <v/>
      </c>
      <c r="P60" s="28">
        <f>IF($A60="","",IF($F60="","Set stage",IF(OR($F60="Won",$F60="Lost"),"Closed",IF(NOT(ISNUMBER($J60)),"Set next action",IF(NOT(ISNUMBER(Assumptions!$J$3)),"Review date needed",IF($J60&lt;Assumptions!$J$3,"Past due",IF($J60=Assumptions!$J$3,"Due today",IF(AND(ISNUMBER($O60),IFERROR($O60&gt;VLOOKUP($F60,Assumptions!$A$3:$C$9,3,FALSE),FALSE)),"Check inactivity","On track"))))))))</f>
        <v/>
      </c>
      <c r="Q60" s="18" t="n"/>
    </row>
    <row r="61" ht="30" customHeight="1">
      <c r="A61" s="17" t="n"/>
      <c r="B61" s="18" t="n"/>
      <c r="C61" s="17" t="n"/>
      <c r="D61" s="17" t="n"/>
      <c r="E61" s="17" t="n"/>
      <c r="F61" s="17" t="n"/>
      <c r="G61" s="19" t="n"/>
      <c r="H61" s="19" t="n"/>
      <c r="I61" s="19" t="n"/>
      <c r="J61" s="19" t="n"/>
      <c r="K61" s="20" t="n"/>
      <c r="L61" s="19" t="n"/>
      <c r="M61" s="21">
        <f>IF($A61="","",IF($F61="","",IFERROR(VLOOKUP($F61,Assumptions!$A$3:$C$9,2,FALSE),"")))</f>
        <v/>
      </c>
      <c r="N61" s="22">
        <f>IF($A61="","",IF(OR(NOT(ISNUMBER($K61)),NOT(ISNUMBER($M61))),"",IFERROR($K61*$M61,"")))</f>
        <v/>
      </c>
      <c r="O61" s="23">
        <f>IF($A61="","",IF(OR(NOT(ISNUMBER($I61)),NOT(ISNUMBER(Assumptions!$J$3))),"",MAX(0,Assumptions!$J$3-$I61)))</f>
        <v/>
      </c>
      <c r="P61" s="24">
        <f>IF($A61="","",IF($F61="","Set stage",IF(OR($F61="Won",$F61="Lost"),"Closed",IF(NOT(ISNUMBER($J61)),"Set next action",IF(NOT(ISNUMBER(Assumptions!$J$3)),"Review date needed",IF($J61&lt;Assumptions!$J$3,"Past due",IF($J61=Assumptions!$J$3,"Due today",IF(AND(ISNUMBER($O61),IFERROR($O61&gt;VLOOKUP($F61,Assumptions!$A$3:$C$9,3,FALSE),FALSE)),"Check inactivity","On track"))))))))</f>
        <v/>
      </c>
      <c r="Q61" s="18" t="n"/>
    </row>
    <row r="62" ht="30" customHeight="1">
      <c r="A62" s="17" t="n"/>
      <c r="B62" s="18" t="n"/>
      <c r="C62" s="17" t="n"/>
      <c r="D62" s="17" t="n"/>
      <c r="E62" s="17" t="n"/>
      <c r="F62" s="17" t="n"/>
      <c r="G62" s="19" t="n"/>
      <c r="H62" s="19" t="n"/>
      <c r="I62" s="19" t="n"/>
      <c r="J62" s="19" t="n"/>
      <c r="K62" s="20" t="n"/>
      <c r="L62" s="19" t="n"/>
      <c r="M62" s="25">
        <f>IF($A62="","",IF($F62="","",IFERROR(VLOOKUP($F62,Assumptions!$A$3:$C$9,2,FALSE),"")))</f>
        <v/>
      </c>
      <c r="N62" s="26">
        <f>IF($A62="","",IF(OR(NOT(ISNUMBER($K62)),NOT(ISNUMBER($M62))),"",IFERROR($K62*$M62,"")))</f>
        <v/>
      </c>
      <c r="O62" s="27">
        <f>IF($A62="","",IF(OR(NOT(ISNUMBER($I62)),NOT(ISNUMBER(Assumptions!$J$3))),"",MAX(0,Assumptions!$J$3-$I62)))</f>
        <v/>
      </c>
      <c r="P62" s="28">
        <f>IF($A62="","",IF($F62="","Set stage",IF(OR($F62="Won",$F62="Lost"),"Closed",IF(NOT(ISNUMBER($J62)),"Set next action",IF(NOT(ISNUMBER(Assumptions!$J$3)),"Review date needed",IF($J62&lt;Assumptions!$J$3,"Past due",IF($J62=Assumptions!$J$3,"Due today",IF(AND(ISNUMBER($O62),IFERROR($O62&gt;VLOOKUP($F62,Assumptions!$A$3:$C$9,3,FALSE),FALSE)),"Check inactivity","On track"))))))))</f>
        <v/>
      </c>
      <c r="Q62" s="18" t="n"/>
    </row>
    <row r="63" ht="30" customHeight="1">
      <c r="A63" s="17" t="n"/>
      <c r="B63" s="18" t="n"/>
      <c r="C63" s="17" t="n"/>
      <c r="D63" s="17" t="n"/>
      <c r="E63" s="17" t="n"/>
      <c r="F63" s="17" t="n"/>
      <c r="G63" s="19" t="n"/>
      <c r="H63" s="19" t="n"/>
      <c r="I63" s="19" t="n"/>
      <c r="J63" s="19" t="n"/>
      <c r="K63" s="20" t="n"/>
      <c r="L63" s="19" t="n"/>
      <c r="M63" s="21">
        <f>IF($A63="","",IF($F63="","",IFERROR(VLOOKUP($F63,Assumptions!$A$3:$C$9,2,FALSE),"")))</f>
        <v/>
      </c>
      <c r="N63" s="22">
        <f>IF($A63="","",IF(OR(NOT(ISNUMBER($K63)),NOT(ISNUMBER($M63))),"",IFERROR($K63*$M63,"")))</f>
        <v/>
      </c>
      <c r="O63" s="23">
        <f>IF($A63="","",IF(OR(NOT(ISNUMBER($I63)),NOT(ISNUMBER(Assumptions!$J$3))),"",MAX(0,Assumptions!$J$3-$I63)))</f>
        <v/>
      </c>
      <c r="P63" s="24">
        <f>IF($A63="","",IF($F63="","Set stage",IF(OR($F63="Won",$F63="Lost"),"Closed",IF(NOT(ISNUMBER($J63)),"Set next action",IF(NOT(ISNUMBER(Assumptions!$J$3)),"Review date needed",IF($J63&lt;Assumptions!$J$3,"Past due",IF($J63=Assumptions!$J$3,"Due today",IF(AND(ISNUMBER($O63),IFERROR($O63&gt;VLOOKUP($F63,Assumptions!$A$3:$C$9,3,FALSE),FALSE)),"Check inactivity","On track"))))))))</f>
        <v/>
      </c>
      <c r="Q63" s="18" t="n"/>
    </row>
    <row r="64" ht="30" customHeight="1">
      <c r="A64" s="17" t="n"/>
      <c r="B64" s="18" t="n"/>
      <c r="C64" s="17" t="n"/>
      <c r="D64" s="17" t="n"/>
      <c r="E64" s="17" t="n"/>
      <c r="F64" s="17" t="n"/>
      <c r="G64" s="19" t="n"/>
      <c r="H64" s="19" t="n"/>
      <c r="I64" s="19" t="n"/>
      <c r="J64" s="19" t="n"/>
      <c r="K64" s="20" t="n"/>
      <c r="L64" s="19" t="n"/>
      <c r="M64" s="25">
        <f>IF($A64="","",IF($F64="","",IFERROR(VLOOKUP($F64,Assumptions!$A$3:$C$9,2,FALSE),"")))</f>
        <v/>
      </c>
      <c r="N64" s="26">
        <f>IF($A64="","",IF(OR(NOT(ISNUMBER($K64)),NOT(ISNUMBER($M64))),"",IFERROR($K64*$M64,"")))</f>
        <v/>
      </c>
      <c r="O64" s="27">
        <f>IF($A64="","",IF(OR(NOT(ISNUMBER($I64)),NOT(ISNUMBER(Assumptions!$J$3))),"",MAX(0,Assumptions!$J$3-$I64)))</f>
        <v/>
      </c>
      <c r="P64" s="28">
        <f>IF($A64="","",IF($F64="","Set stage",IF(OR($F64="Won",$F64="Lost"),"Closed",IF(NOT(ISNUMBER($J64)),"Set next action",IF(NOT(ISNUMBER(Assumptions!$J$3)),"Review date needed",IF($J64&lt;Assumptions!$J$3,"Past due",IF($J64=Assumptions!$J$3,"Due today",IF(AND(ISNUMBER($O64),IFERROR($O64&gt;VLOOKUP($F64,Assumptions!$A$3:$C$9,3,FALSE),FALSE)),"Check inactivity","On track"))))))))</f>
        <v/>
      </c>
      <c r="Q64" s="18" t="n"/>
    </row>
    <row r="65" ht="30" customHeight="1">
      <c r="A65" s="17" t="n"/>
      <c r="B65" s="18" t="n"/>
      <c r="C65" s="17" t="n"/>
      <c r="D65" s="17" t="n"/>
      <c r="E65" s="17" t="n"/>
      <c r="F65" s="17" t="n"/>
      <c r="G65" s="19" t="n"/>
      <c r="H65" s="19" t="n"/>
      <c r="I65" s="19" t="n"/>
      <c r="J65" s="19" t="n"/>
      <c r="K65" s="20" t="n"/>
      <c r="L65" s="19" t="n"/>
      <c r="M65" s="21">
        <f>IF($A65="","",IF($F65="","",IFERROR(VLOOKUP($F65,Assumptions!$A$3:$C$9,2,FALSE),"")))</f>
        <v/>
      </c>
      <c r="N65" s="22">
        <f>IF($A65="","",IF(OR(NOT(ISNUMBER($K65)),NOT(ISNUMBER($M65))),"",IFERROR($K65*$M65,"")))</f>
        <v/>
      </c>
      <c r="O65" s="23">
        <f>IF($A65="","",IF(OR(NOT(ISNUMBER($I65)),NOT(ISNUMBER(Assumptions!$J$3))),"",MAX(0,Assumptions!$J$3-$I65)))</f>
        <v/>
      </c>
      <c r="P65" s="24">
        <f>IF($A65="","",IF($F65="","Set stage",IF(OR($F65="Won",$F65="Lost"),"Closed",IF(NOT(ISNUMBER($J65)),"Set next action",IF(NOT(ISNUMBER(Assumptions!$J$3)),"Review date needed",IF($J65&lt;Assumptions!$J$3,"Past due",IF($J65=Assumptions!$J$3,"Due today",IF(AND(ISNUMBER($O65),IFERROR($O65&gt;VLOOKUP($F65,Assumptions!$A$3:$C$9,3,FALSE),FALSE)),"Check inactivity","On track"))))))))</f>
        <v/>
      </c>
      <c r="Q65" s="18" t="n"/>
    </row>
    <row r="66" ht="30" customHeight="1">
      <c r="A66" s="17" t="n"/>
      <c r="B66" s="18" t="n"/>
      <c r="C66" s="17" t="n"/>
      <c r="D66" s="17" t="n"/>
      <c r="E66" s="17" t="n"/>
      <c r="F66" s="17" t="n"/>
      <c r="G66" s="19" t="n"/>
      <c r="H66" s="19" t="n"/>
      <c r="I66" s="19" t="n"/>
      <c r="J66" s="19" t="n"/>
      <c r="K66" s="20" t="n"/>
      <c r="L66" s="19" t="n"/>
      <c r="M66" s="25">
        <f>IF($A66="","",IF($F66="","",IFERROR(VLOOKUP($F66,Assumptions!$A$3:$C$9,2,FALSE),"")))</f>
        <v/>
      </c>
      <c r="N66" s="26">
        <f>IF($A66="","",IF(OR(NOT(ISNUMBER($K66)),NOT(ISNUMBER($M66))),"",IFERROR($K66*$M66,"")))</f>
        <v/>
      </c>
      <c r="O66" s="27">
        <f>IF($A66="","",IF(OR(NOT(ISNUMBER($I66)),NOT(ISNUMBER(Assumptions!$J$3))),"",MAX(0,Assumptions!$J$3-$I66)))</f>
        <v/>
      </c>
      <c r="P66" s="28">
        <f>IF($A66="","",IF($F66="","Set stage",IF(OR($F66="Won",$F66="Lost"),"Closed",IF(NOT(ISNUMBER($J66)),"Set next action",IF(NOT(ISNUMBER(Assumptions!$J$3)),"Review date needed",IF($J66&lt;Assumptions!$J$3,"Past due",IF($J66=Assumptions!$J$3,"Due today",IF(AND(ISNUMBER($O66),IFERROR($O66&gt;VLOOKUP($F66,Assumptions!$A$3:$C$9,3,FALSE),FALSE)),"Check inactivity","On track"))))))))</f>
        <v/>
      </c>
      <c r="Q66" s="18" t="n"/>
    </row>
    <row r="67" ht="30" customHeight="1">
      <c r="A67" s="17" t="n"/>
      <c r="B67" s="18" t="n"/>
      <c r="C67" s="17" t="n"/>
      <c r="D67" s="17" t="n"/>
      <c r="E67" s="17" t="n"/>
      <c r="F67" s="17" t="n"/>
      <c r="G67" s="19" t="n"/>
      <c r="H67" s="19" t="n"/>
      <c r="I67" s="19" t="n"/>
      <c r="J67" s="19" t="n"/>
      <c r="K67" s="20" t="n"/>
      <c r="L67" s="19" t="n"/>
      <c r="M67" s="21">
        <f>IF($A67="","",IF($F67="","",IFERROR(VLOOKUP($F67,Assumptions!$A$3:$C$9,2,FALSE),"")))</f>
        <v/>
      </c>
      <c r="N67" s="22">
        <f>IF($A67="","",IF(OR(NOT(ISNUMBER($K67)),NOT(ISNUMBER($M67))),"",IFERROR($K67*$M67,"")))</f>
        <v/>
      </c>
      <c r="O67" s="23">
        <f>IF($A67="","",IF(OR(NOT(ISNUMBER($I67)),NOT(ISNUMBER(Assumptions!$J$3))),"",MAX(0,Assumptions!$J$3-$I67)))</f>
        <v/>
      </c>
      <c r="P67" s="24">
        <f>IF($A67="","",IF($F67="","Set stage",IF(OR($F67="Won",$F67="Lost"),"Closed",IF(NOT(ISNUMBER($J67)),"Set next action",IF(NOT(ISNUMBER(Assumptions!$J$3)),"Review date needed",IF($J67&lt;Assumptions!$J$3,"Past due",IF($J67=Assumptions!$J$3,"Due today",IF(AND(ISNUMBER($O67),IFERROR($O67&gt;VLOOKUP($F67,Assumptions!$A$3:$C$9,3,FALSE),FALSE)),"Check inactivity","On track"))))))))</f>
        <v/>
      </c>
      <c r="Q67" s="18" t="n"/>
    </row>
    <row r="68" ht="30" customHeight="1">
      <c r="A68" s="17" t="n"/>
      <c r="B68" s="18" t="n"/>
      <c r="C68" s="17" t="n"/>
      <c r="D68" s="17" t="n"/>
      <c r="E68" s="17" t="n"/>
      <c r="F68" s="17" t="n"/>
      <c r="G68" s="19" t="n"/>
      <c r="H68" s="19" t="n"/>
      <c r="I68" s="19" t="n"/>
      <c r="J68" s="19" t="n"/>
      <c r="K68" s="20" t="n"/>
      <c r="L68" s="19" t="n"/>
      <c r="M68" s="25">
        <f>IF($A68="","",IF($F68="","",IFERROR(VLOOKUP($F68,Assumptions!$A$3:$C$9,2,FALSE),"")))</f>
        <v/>
      </c>
      <c r="N68" s="26">
        <f>IF($A68="","",IF(OR(NOT(ISNUMBER($K68)),NOT(ISNUMBER($M68))),"",IFERROR($K68*$M68,"")))</f>
        <v/>
      </c>
      <c r="O68" s="27">
        <f>IF($A68="","",IF(OR(NOT(ISNUMBER($I68)),NOT(ISNUMBER(Assumptions!$J$3))),"",MAX(0,Assumptions!$J$3-$I68)))</f>
        <v/>
      </c>
      <c r="P68" s="28">
        <f>IF($A68="","",IF($F68="","Set stage",IF(OR($F68="Won",$F68="Lost"),"Closed",IF(NOT(ISNUMBER($J68)),"Set next action",IF(NOT(ISNUMBER(Assumptions!$J$3)),"Review date needed",IF($J68&lt;Assumptions!$J$3,"Past due",IF($J68=Assumptions!$J$3,"Due today",IF(AND(ISNUMBER($O68),IFERROR($O68&gt;VLOOKUP($F68,Assumptions!$A$3:$C$9,3,FALSE),FALSE)),"Check inactivity","On track"))))))))</f>
        <v/>
      </c>
      <c r="Q68" s="18" t="n"/>
    </row>
    <row r="69" ht="30" customHeight="1">
      <c r="A69" s="17" t="n"/>
      <c r="B69" s="18" t="n"/>
      <c r="C69" s="17" t="n"/>
      <c r="D69" s="17" t="n"/>
      <c r="E69" s="17" t="n"/>
      <c r="F69" s="17" t="n"/>
      <c r="G69" s="19" t="n"/>
      <c r="H69" s="19" t="n"/>
      <c r="I69" s="19" t="n"/>
      <c r="J69" s="19" t="n"/>
      <c r="K69" s="20" t="n"/>
      <c r="L69" s="19" t="n"/>
      <c r="M69" s="21">
        <f>IF($A69="","",IF($F69="","",IFERROR(VLOOKUP($F69,Assumptions!$A$3:$C$9,2,FALSE),"")))</f>
        <v/>
      </c>
      <c r="N69" s="22">
        <f>IF($A69="","",IF(OR(NOT(ISNUMBER($K69)),NOT(ISNUMBER($M69))),"",IFERROR($K69*$M69,"")))</f>
        <v/>
      </c>
      <c r="O69" s="23">
        <f>IF($A69="","",IF(OR(NOT(ISNUMBER($I69)),NOT(ISNUMBER(Assumptions!$J$3))),"",MAX(0,Assumptions!$J$3-$I69)))</f>
        <v/>
      </c>
      <c r="P69" s="24">
        <f>IF($A69="","",IF($F69="","Set stage",IF(OR($F69="Won",$F69="Lost"),"Closed",IF(NOT(ISNUMBER($J69)),"Set next action",IF(NOT(ISNUMBER(Assumptions!$J$3)),"Review date needed",IF($J69&lt;Assumptions!$J$3,"Past due",IF($J69=Assumptions!$J$3,"Due today",IF(AND(ISNUMBER($O69),IFERROR($O69&gt;VLOOKUP($F69,Assumptions!$A$3:$C$9,3,FALSE),FALSE)),"Check inactivity","On track"))))))))</f>
        <v/>
      </c>
      <c r="Q69" s="18" t="n"/>
    </row>
    <row r="70" ht="30" customHeight="1">
      <c r="A70" s="17" t="n"/>
      <c r="B70" s="18" t="n"/>
      <c r="C70" s="17" t="n"/>
      <c r="D70" s="17" t="n"/>
      <c r="E70" s="17" t="n"/>
      <c r="F70" s="17" t="n"/>
      <c r="G70" s="19" t="n"/>
      <c r="H70" s="19" t="n"/>
      <c r="I70" s="19" t="n"/>
      <c r="J70" s="19" t="n"/>
      <c r="K70" s="20" t="n"/>
      <c r="L70" s="19" t="n"/>
      <c r="M70" s="25">
        <f>IF($A70="","",IF($F70="","",IFERROR(VLOOKUP($F70,Assumptions!$A$3:$C$9,2,FALSE),"")))</f>
        <v/>
      </c>
      <c r="N70" s="26">
        <f>IF($A70="","",IF(OR(NOT(ISNUMBER($K70)),NOT(ISNUMBER($M70))),"",IFERROR($K70*$M70,"")))</f>
        <v/>
      </c>
      <c r="O70" s="27">
        <f>IF($A70="","",IF(OR(NOT(ISNUMBER($I70)),NOT(ISNUMBER(Assumptions!$J$3))),"",MAX(0,Assumptions!$J$3-$I70)))</f>
        <v/>
      </c>
      <c r="P70" s="28">
        <f>IF($A70="","",IF($F70="","Set stage",IF(OR($F70="Won",$F70="Lost"),"Closed",IF(NOT(ISNUMBER($J70)),"Set next action",IF(NOT(ISNUMBER(Assumptions!$J$3)),"Review date needed",IF($J70&lt;Assumptions!$J$3,"Past due",IF($J70=Assumptions!$J$3,"Due today",IF(AND(ISNUMBER($O70),IFERROR($O70&gt;VLOOKUP($F70,Assumptions!$A$3:$C$9,3,FALSE),FALSE)),"Check inactivity","On track"))))))))</f>
        <v/>
      </c>
      <c r="Q70" s="18" t="n"/>
    </row>
    <row r="71" ht="30" customHeight="1">
      <c r="A71" s="17" t="n"/>
      <c r="B71" s="18" t="n"/>
      <c r="C71" s="17" t="n"/>
      <c r="D71" s="17" t="n"/>
      <c r="E71" s="17" t="n"/>
      <c r="F71" s="17" t="n"/>
      <c r="G71" s="19" t="n"/>
      <c r="H71" s="19" t="n"/>
      <c r="I71" s="19" t="n"/>
      <c r="J71" s="19" t="n"/>
      <c r="K71" s="20" t="n"/>
      <c r="L71" s="19" t="n"/>
      <c r="M71" s="21">
        <f>IF($A71="","",IF($F71="","",IFERROR(VLOOKUP($F71,Assumptions!$A$3:$C$9,2,FALSE),"")))</f>
        <v/>
      </c>
      <c r="N71" s="22">
        <f>IF($A71="","",IF(OR(NOT(ISNUMBER($K71)),NOT(ISNUMBER($M71))),"",IFERROR($K71*$M71,"")))</f>
        <v/>
      </c>
      <c r="O71" s="23">
        <f>IF($A71="","",IF(OR(NOT(ISNUMBER($I71)),NOT(ISNUMBER(Assumptions!$J$3))),"",MAX(0,Assumptions!$J$3-$I71)))</f>
        <v/>
      </c>
      <c r="P71" s="24">
        <f>IF($A71="","",IF($F71="","Set stage",IF(OR($F71="Won",$F71="Lost"),"Closed",IF(NOT(ISNUMBER($J71)),"Set next action",IF(NOT(ISNUMBER(Assumptions!$J$3)),"Review date needed",IF($J71&lt;Assumptions!$J$3,"Past due",IF($J71=Assumptions!$J$3,"Due today",IF(AND(ISNUMBER($O71),IFERROR($O71&gt;VLOOKUP($F71,Assumptions!$A$3:$C$9,3,FALSE),FALSE)),"Check inactivity","On track"))))))))</f>
        <v/>
      </c>
      <c r="Q71" s="18" t="n"/>
    </row>
    <row r="72" ht="30" customHeight="1">
      <c r="A72" s="17" t="n"/>
      <c r="B72" s="18" t="n"/>
      <c r="C72" s="17" t="n"/>
      <c r="D72" s="17" t="n"/>
      <c r="E72" s="17" t="n"/>
      <c r="F72" s="17" t="n"/>
      <c r="G72" s="19" t="n"/>
      <c r="H72" s="19" t="n"/>
      <c r="I72" s="19" t="n"/>
      <c r="J72" s="19" t="n"/>
      <c r="K72" s="20" t="n"/>
      <c r="L72" s="19" t="n"/>
      <c r="M72" s="25">
        <f>IF($A72="","",IF($F72="","",IFERROR(VLOOKUP($F72,Assumptions!$A$3:$C$9,2,FALSE),"")))</f>
        <v/>
      </c>
      <c r="N72" s="26">
        <f>IF($A72="","",IF(OR(NOT(ISNUMBER($K72)),NOT(ISNUMBER($M72))),"",IFERROR($K72*$M72,"")))</f>
        <v/>
      </c>
      <c r="O72" s="27">
        <f>IF($A72="","",IF(OR(NOT(ISNUMBER($I72)),NOT(ISNUMBER(Assumptions!$J$3))),"",MAX(0,Assumptions!$J$3-$I72)))</f>
        <v/>
      </c>
      <c r="P72" s="28">
        <f>IF($A72="","",IF($F72="","Set stage",IF(OR($F72="Won",$F72="Lost"),"Closed",IF(NOT(ISNUMBER($J72)),"Set next action",IF(NOT(ISNUMBER(Assumptions!$J$3)),"Review date needed",IF($J72&lt;Assumptions!$J$3,"Past due",IF($J72=Assumptions!$J$3,"Due today",IF(AND(ISNUMBER($O72),IFERROR($O72&gt;VLOOKUP($F72,Assumptions!$A$3:$C$9,3,FALSE),FALSE)),"Check inactivity","On track"))))))))</f>
        <v/>
      </c>
      <c r="Q72" s="18" t="n"/>
    </row>
    <row r="73" ht="30" customHeight="1">
      <c r="A73" s="17" t="n"/>
      <c r="B73" s="18" t="n"/>
      <c r="C73" s="17" t="n"/>
      <c r="D73" s="17" t="n"/>
      <c r="E73" s="17" t="n"/>
      <c r="F73" s="17" t="n"/>
      <c r="G73" s="19" t="n"/>
      <c r="H73" s="19" t="n"/>
      <c r="I73" s="19" t="n"/>
      <c r="J73" s="19" t="n"/>
      <c r="K73" s="20" t="n"/>
      <c r="L73" s="19" t="n"/>
      <c r="M73" s="21">
        <f>IF($A73="","",IF($F73="","",IFERROR(VLOOKUP($F73,Assumptions!$A$3:$C$9,2,FALSE),"")))</f>
        <v/>
      </c>
      <c r="N73" s="22">
        <f>IF($A73="","",IF(OR(NOT(ISNUMBER($K73)),NOT(ISNUMBER($M73))),"",IFERROR($K73*$M73,"")))</f>
        <v/>
      </c>
      <c r="O73" s="23">
        <f>IF($A73="","",IF(OR(NOT(ISNUMBER($I73)),NOT(ISNUMBER(Assumptions!$J$3))),"",MAX(0,Assumptions!$J$3-$I73)))</f>
        <v/>
      </c>
      <c r="P73" s="24">
        <f>IF($A73="","",IF($F73="","Set stage",IF(OR($F73="Won",$F73="Lost"),"Closed",IF(NOT(ISNUMBER($J73)),"Set next action",IF(NOT(ISNUMBER(Assumptions!$J$3)),"Review date needed",IF($J73&lt;Assumptions!$J$3,"Past due",IF($J73=Assumptions!$J$3,"Due today",IF(AND(ISNUMBER($O73),IFERROR($O73&gt;VLOOKUP($F73,Assumptions!$A$3:$C$9,3,FALSE),FALSE)),"Check inactivity","On track"))))))))</f>
        <v/>
      </c>
      <c r="Q73" s="18" t="n"/>
    </row>
    <row r="74" ht="30" customHeight="1">
      <c r="A74" s="17" t="n"/>
      <c r="B74" s="18" t="n"/>
      <c r="C74" s="17" t="n"/>
      <c r="D74" s="17" t="n"/>
      <c r="E74" s="17" t="n"/>
      <c r="F74" s="17" t="n"/>
      <c r="G74" s="19" t="n"/>
      <c r="H74" s="19" t="n"/>
      <c r="I74" s="19" t="n"/>
      <c r="J74" s="19" t="n"/>
      <c r="K74" s="20" t="n"/>
      <c r="L74" s="19" t="n"/>
      <c r="M74" s="25">
        <f>IF($A74="","",IF($F74="","",IFERROR(VLOOKUP($F74,Assumptions!$A$3:$C$9,2,FALSE),"")))</f>
        <v/>
      </c>
      <c r="N74" s="26">
        <f>IF($A74="","",IF(OR(NOT(ISNUMBER($K74)),NOT(ISNUMBER($M74))),"",IFERROR($K74*$M74,"")))</f>
        <v/>
      </c>
      <c r="O74" s="27">
        <f>IF($A74="","",IF(OR(NOT(ISNUMBER($I74)),NOT(ISNUMBER(Assumptions!$J$3))),"",MAX(0,Assumptions!$J$3-$I74)))</f>
        <v/>
      </c>
      <c r="P74" s="28">
        <f>IF($A74="","",IF($F74="","Set stage",IF(OR($F74="Won",$F74="Lost"),"Closed",IF(NOT(ISNUMBER($J74)),"Set next action",IF(NOT(ISNUMBER(Assumptions!$J$3)),"Review date needed",IF($J74&lt;Assumptions!$J$3,"Past due",IF($J74=Assumptions!$J$3,"Due today",IF(AND(ISNUMBER($O74),IFERROR($O74&gt;VLOOKUP($F74,Assumptions!$A$3:$C$9,3,FALSE),FALSE)),"Check inactivity","On track"))))))))</f>
        <v/>
      </c>
      <c r="Q74" s="18" t="n"/>
    </row>
    <row r="75" ht="30" customHeight="1">
      <c r="A75" s="17" t="n"/>
      <c r="B75" s="18" t="n"/>
      <c r="C75" s="17" t="n"/>
      <c r="D75" s="17" t="n"/>
      <c r="E75" s="17" t="n"/>
      <c r="F75" s="17" t="n"/>
      <c r="G75" s="19" t="n"/>
      <c r="H75" s="19" t="n"/>
      <c r="I75" s="19" t="n"/>
      <c r="J75" s="19" t="n"/>
      <c r="K75" s="20" t="n"/>
      <c r="L75" s="19" t="n"/>
      <c r="M75" s="21">
        <f>IF($A75="","",IF($F75="","",IFERROR(VLOOKUP($F75,Assumptions!$A$3:$C$9,2,FALSE),"")))</f>
        <v/>
      </c>
      <c r="N75" s="22">
        <f>IF($A75="","",IF(OR(NOT(ISNUMBER($K75)),NOT(ISNUMBER($M75))),"",IFERROR($K75*$M75,"")))</f>
        <v/>
      </c>
      <c r="O75" s="23">
        <f>IF($A75="","",IF(OR(NOT(ISNUMBER($I75)),NOT(ISNUMBER(Assumptions!$J$3))),"",MAX(0,Assumptions!$J$3-$I75)))</f>
        <v/>
      </c>
      <c r="P75" s="24">
        <f>IF($A75="","",IF($F75="","Set stage",IF(OR($F75="Won",$F75="Lost"),"Closed",IF(NOT(ISNUMBER($J75)),"Set next action",IF(NOT(ISNUMBER(Assumptions!$J$3)),"Review date needed",IF($J75&lt;Assumptions!$J$3,"Past due",IF($J75=Assumptions!$J$3,"Due today",IF(AND(ISNUMBER($O75),IFERROR($O75&gt;VLOOKUP($F75,Assumptions!$A$3:$C$9,3,FALSE),FALSE)),"Check inactivity","On track"))))))))</f>
        <v/>
      </c>
      <c r="Q75" s="18" t="n"/>
    </row>
    <row r="76" ht="30" customHeight="1">
      <c r="A76" s="17" t="n"/>
      <c r="B76" s="18" t="n"/>
      <c r="C76" s="17" t="n"/>
      <c r="D76" s="17" t="n"/>
      <c r="E76" s="17" t="n"/>
      <c r="F76" s="17" t="n"/>
      <c r="G76" s="19" t="n"/>
      <c r="H76" s="19" t="n"/>
      <c r="I76" s="19" t="n"/>
      <c r="J76" s="19" t="n"/>
      <c r="K76" s="20" t="n"/>
      <c r="L76" s="19" t="n"/>
      <c r="M76" s="25">
        <f>IF($A76="","",IF($F76="","",IFERROR(VLOOKUP($F76,Assumptions!$A$3:$C$9,2,FALSE),"")))</f>
        <v/>
      </c>
      <c r="N76" s="26">
        <f>IF($A76="","",IF(OR(NOT(ISNUMBER($K76)),NOT(ISNUMBER($M76))),"",IFERROR($K76*$M76,"")))</f>
        <v/>
      </c>
      <c r="O76" s="27">
        <f>IF($A76="","",IF(OR(NOT(ISNUMBER($I76)),NOT(ISNUMBER(Assumptions!$J$3))),"",MAX(0,Assumptions!$J$3-$I76)))</f>
        <v/>
      </c>
      <c r="P76" s="28">
        <f>IF($A76="","",IF($F76="","Set stage",IF(OR($F76="Won",$F76="Lost"),"Closed",IF(NOT(ISNUMBER($J76)),"Set next action",IF(NOT(ISNUMBER(Assumptions!$J$3)),"Review date needed",IF($J76&lt;Assumptions!$J$3,"Past due",IF($J76=Assumptions!$J$3,"Due today",IF(AND(ISNUMBER($O76),IFERROR($O76&gt;VLOOKUP($F76,Assumptions!$A$3:$C$9,3,FALSE),FALSE)),"Check inactivity","On track"))))))))</f>
        <v/>
      </c>
      <c r="Q76" s="18" t="n"/>
    </row>
    <row r="77" ht="30" customHeight="1">
      <c r="A77" s="17" t="n"/>
      <c r="B77" s="18" t="n"/>
      <c r="C77" s="17" t="n"/>
      <c r="D77" s="17" t="n"/>
      <c r="E77" s="17" t="n"/>
      <c r="F77" s="17" t="n"/>
      <c r="G77" s="19" t="n"/>
      <c r="H77" s="19" t="n"/>
      <c r="I77" s="19" t="n"/>
      <c r="J77" s="19" t="n"/>
      <c r="K77" s="20" t="n"/>
      <c r="L77" s="19" t="n"/>
      <c r="M77" s="21">
        <f>IF($A77="","",IF($F77="","",IFERROR(VLOOKUP($F77,Assumptions!$A$3:$C$9,2,FALSE),"")))</f>
        <v/>
      </c>
      <c r="N77" s="22">
        <f>IF($A77="","",IF(OR(NOT(ISNUMBER($K77)),NOT(ISNUMBER($M77))),"",IFERROR($K77*$M77,"")))</f>
        <v/>
      </c>
      <c r="O77" s="23">
        <f>IF($A77="","",IF(OR(NOT(ISNUMBER($I77)),NOT(ISNUMBER(Assumptions!$J$3))),"",MAX(0,Assumptions!$J$3-$I77)))</f>
        <v/>
      </c>
      <c r="P77" s="24">
        <f>IF($A77="","",IF($F77="","Set stage",IF(OR($F77="Won",$F77="Lost"),"Closed",IF(NOT(ISNUMBER($J77)),"Set next action",IF(NOT(ISNUMBER(Assumptions!$J$3)),"Review date needed",IF($J77&lt;Assumptions!$J$3,"Past due",IF($J77=Assumptions!$J$3,"Due today",IF(AND(ISNUMBER($O77),IFERROR($O77&gt;VLOOKUP($F77,Assumptions!$A$3:$C$9,3,FALSE),FALSE)),"Check inactivity","On track"))))))))</f>
        <v/>
      </c>
      <c r="Q77" s="18" t="n"/>
    </row>
    <row r="78" ht="30" customHeight="1">
      <c r="A78" s="17" t="n"/>
      <c r="B78" s="18" t="n"/>
      <c r="C78" s="17" t="n"/>
      <c r="D78" s="17" t="n"/>
      <c r="E78" s="17" t="n"/>
      <c r="F78" s="17" t="n"/>
      <c r="G78" s="19" t="n"/>
      <c r="H78" s="19" t="n"/>
      <c r="I78" s="19" t="n"/>
      <c r="J78" s="19" t="n"/>
      <c r="K78" s="20" t="n"/>
      <c r="L78" s="19" t="n"/>
      <c r="M78" s="25">
        <f>IF($A78="","",IF($F78="","",IFERROR(VLOOKUP($F78,Assumptions!$A$3:$C$9,2,FALSE),"")))</f>
        <v/>
      </c>
      <c r="N78" s="26">
        <f>IF($A78="","",IF(OR(NOT(ISNUMBER($K78)),NOT(ISNUMBER($M78))),"",IFERROR($K78*$M78,"")))</f>
        <v/>
      </c>
      <c r="O78" s="27">
        <f>IF($A78="","",IF(OR(NOT(ISNUMBER($I78)),NOT(ISNUMBER(Assumptions!$J$3))),"",MAX(0,Assumptions!$J$3-$I78)))</f>
        <v/>
      </c>
      <c r="P78" s="28">
        <f>IF($A78="","",IF($F78="","Set stage",IF(OR($F78="Won",$F78="Lost"),"Closed",IF(NOT(ISNUMBER($J78)),"Set next action",IF(NOT(ISNUMBER(Assumptions!$J$3)),"Review date needed",IF($J78&lt;Assumptions!$J$3,"Past due",IF($J78=Assumptions!$J$3,"Due today",IF(AND(ISNUMBER($O78),IFERROR($O78&gt;VLOOKUP($F78,Assumptions!$A$3:$C$9,3,FALSE),FALSE)),"Check inactivity","On track"))))))))</f>
        <v/>
      </c>
      <c r="Q78" s="18" t="n"/>
    </row>
    <row r="79" ht="30" customHeight="1">
      <c r="A79" s="17" t="n"/>
      <c r="B79" s="18" t="n"/>
      <c r="C79" s="17" t="n"/>
      <c r="D79" s="17" t="n"/>
      <c r="E79" s="17" t="n"/>
      <c r="F79" s="17" t="n"/>
      <c r="G79" s="19" t="n"/>
      <c r="H79" s="19" t="n"/>
      <c r="I79" s="19" t="n"/>
      <c r="J79" s="19" t="n"/>
      <c r="K79" s="20" t="n"/>
      <c r="L79" s="19" t="n"/>
      <c r="M79" s="21">
        <f>IF($A79="","",IF($F79="","",IFERROR(VLOOKUP($F79,Assumptions!$A$3:$C$9,2,FALSE),"")))</f>
        <v/>
      </c>
      <c r="N79" s="22">
        <f>IF($A79="","",IF(OR(NOT(ISNUMBER($K79)),NOT(ISNUMBER($M79))),"",IFERROR($K79*$M79,"")))</f>
        <v/>
      </c>
      <c r="O79" s="23">
        <f>IF($A79="","",IF(OR(NOT(ISNUMBER($I79)),NOT(ISNUMBER(Assumptions!$J$3))),"",MAX(0,Assumptions!$J$3-$I79)))</f>
        <v/>
      </c>
      <c r="P79" s="24">
        <f>IF($A79="","",IF($F79="","Set stage",IF(OR($F79="Won",$F79="Lost"),"Closed",IF(NOT(ISNUMBER($J79)),"Set next action",IF(NOT(ISNUMBER(Assumptions!$J$3)),"Review date needed",IF($J79&lt;Assumptions!$J$3,"Past due",IF($J79=Assumptions!$J$3,"Due today",IF(AND(ISNUMBER($O79),IFERROR($O79&gt;VLOOKUP($F79,Assumptions!$A$3:$C$9,3,FALSE),FALSE)),"Check inactivity","On track"))))))))</f>
        <v/>
      </c>
      <c r="Q79" s="18" t="n"/>
    </row>
    <row r="80" ht="30" customHeight="1">
      <c r="A80" s="17" t="n"/>
      <c r="B80" s="18" t="n"/>
      <c r="C80" s="17" t="n"/>
      <c r="D80" s="17" t="n"/>
      <c r="E80" s="17" t="n"/>
      <c r="F80" s="17" t="n"/>
      <c r="G80" s="19" t="n"/>
      <c r="H80" s="19" t="n"/>
      <c r="I80" s="19" t="n"/>
      <c r="J80" s="19" t="n"/>
      <c r="K80" s="20" t="n"/>
      <c r="L80" s="19" t="n"/>
      <c r="M80" s="25">
        <f>IF($A80="","",IF($F80="","",IFERROR(VLOOKUP($F80,Assumptions!$A$3:$C$9,2,FALSE),"")))</f>
        <v/>
      </c>
      <c r="N80" s="26">
        <f>IF($A80="","",IF(OR(NOT(ISNUMBER($K80)),NOT(ISNUMBER($M80))),"",IFERROR($K80*$M80,"")))</f>
        <v/>
      </c>
      <c r="O80" s="27">
        <f>IF($A80="","",IF(OR(NOT(ISNUMBER($I80)),NOT(ISNUMBER(Assumptions!$J$3))),"",MAX(0,Assumptions!$J$3-$I80)))</f>
        <v/>
      </c>
      <c r="P80" s="28">
        <f>IF($A80="","",IF($F80="","Set stage",IF(OR($F80="Won",$F80="Lost"),"Closed",IF(NOT(ISNUMBER($J80)),"Set next action",IF(NOT(ISNUMBER(Assumptions!$J$3)),"Review date needed",IF($J80&lt;Assumptions!$J$3,"Past due",IF($J80=Assumptions!$J$3,"Due today",IF(AND(ISNUMBER($O80),IFERROR($O80&gt;VLOOKUP($F80,Assumptions!$A$3:$C$9,3,FALSE),FALSE)),"Check inactivity","On track"))))))))</f>
        <v/>
      </c>
      <c r="Q80" s="18" t="n"/>
    </row>
    <row r="81" ht="30" customHeight="1">
      <c r="A81" s="17" t="n"/>
      <c r="B81" s="18" t="n"/>
      <c r="C81" s="17" t="n"/>
      <c r="D81" s="17" t="n"/>
      <c r="E81" s="17" t="n"/>
      <c r="F81" s="17" t="n"/>
      <c r="G81" s="19" t="n"/>
      <c r="H81" s="19" t="n"/>
      <c r="I81" s="19" t="n"/>
      <c r="J81" s="19" t="n"/>
      <c r="K81" s="20" t="n"/>
      <c r="L81" s="19" t="n"/>
      <c r="M81" s="21">
        <f>IF($A81="","",IF($F81="","",IFERROR(VLOOKUP($F81,Assumptions!$A$3:$C$9,2,FALSE),"")))</f>
        <v/>
      </c>
      <c r="N81" s="22">
        <f>IF($A81="","",IF(OR(NOT(ISNUMBER($K81)),NOT(ISNUMBER($M81))),"",IFERROR($K81*$M81,"")))</f>
        <v/>
      </c>
      <c r="O81" s="23">
        <f>IF($A81="","",IF(OR(NOT(ISNUMBER($I81)),NOT(ISNUMBER(Assumptions!$J$3))),"",MAX(0,Assumptions!$J$3-$I81)))</f>
        <v/>
      </c>
      <c r="P81" s="24">
        <f>IF($A81="","",IF($F81="","Set stage",IF(OR($F81="Won",$F81="Lost"),"Closed",IF(NOT(ISNUMBER($J81)),"Set next action",IF(NOT(ISNUMBER(Assumptions!$J$3)),"Review date needed",IF($J81&lt;Assumptions!$J$3,"Past due",IF($J81=Assumptions!$J$3,"Due today",IF(AND(ISNUMBER($O81),IFERROR($O81&gt;VLOOKUP($F81,Assumptions!$A$3:$C$9,3,FALSE),FALSE)),"Check inactivity","On track"))))))))</f>
        <v/>
      </c>
      <c r="Q81" s="18" t="n"/>
    </row>
    <row r="82" ht="30" customHeight="1">
      <c r="A82" s="17" t="n"/>
      <c r="B82" s="18" t="n"/>
      <c r="C82" s="17" t="n"/>
      <c r="D82" s="17" t="n"/>
      <c r="E82" s="17" t="n"/>
      <c r="F82" s="17" t="n"/>
      <c r="G82" s="19" t="n"/>
      <c r="H82" s="19" t="n"/>
      <c r="I82" s="19" t="n"/>
      <c r="J82" s="19" t="n"/>
      <c r="K82" s="20" t="n"/>
      <c r="L82" s="19" t="n"/>
      <c r="M82" s="25">
        <f>IF($A82="","",IF($F82="","",IFERROR(VLOOKUP($F82,Assumptions!$A$3:$C$9,2,FALSE),"")))</f>
        <v/>
      </c>
      <c r="N82" s="26">
        <f>IF($A82="","",IF(OR(NOT(ISNUMBER($K82)),NOT(ISNUMBER($M82))),"",IFERROR($K82*$M82,"")))</f>
        <v/>
      </c>
      <c r="O82" s="27">
        <f>IF($A82="","",IF(OR(NOT(ISNUMBER($I82)),NOT(ISNUMBER(Assumptions!$J$3))),"",MAX(0,Assumptions!$J$3-$I82)))</f>
        <v/>
      </c>
      <c r="P82" s="28">
        <f>IF($A82="","",IF($F82="","Set stage",IF(OR($F82="Won",$F82="Lost"),"Closed",IF(NOT(ISNUMBER($J82)),"Set next action",IF(NOT(ISNUMBER(Assumptions!$J$3)),"Review date needed",IF($J82&lt;Assumptions!$J$3,"Past due",IF($J82=Assumptions!$J$3,"Due today",IF(AND(ISNUMBER($O82),IFERROR($O82&gt;VLOOKUP($F82,Assumptions!$A$3:$C$9,3,FALSE),FALSE)),"Check inactivity","On track"))))))))</f>
        <v/>
      </c>
      <c r="Q82" s="18" t="n"/>
    </row>
    <row r="83" ht="30" customHeight="1">
      <c r="A83" s="17" t="n"/>
      <c r="B83" s="18" t="n"/>
      <c r="C83" s="17" t="n"/>
      <c r="D83" s="17" t="n"/>
      <c r="E83" s="17" t="n"/>
      <c r="F83" s="17" t="n"/>
      <c r="G83" s="19" t="n"/>
      <c r="H83" s="19" t="n"/>
      <c r="I83" s="19" t="n"/>
      <c r="J83" s="19" t="n"/>
      <c r="K83" s="20" t="n"/>
      <c r="L83" s="19" t="n"/>
      <c r="M83" s="21">
        <f>IF($A83="","",IF($F83="","",IFERROR(VLOOKUP($F83,Assumptions!$A$3:$C$9,2,FALSE),"")))</f>
        <v/>
      </c>
      <c r="N83" s="22">
        <f>IF($A83="","",IF(OR(NOT(ISNUMBER($K83)),NOT(ISNUMBER($M83))),"",IFERROR($K83*$M83,"")))</f>
        <v/>
      </c>
      <c r="O83" s="23">
        <f>IF($A83="","",IF(OR(NOT(ISNUMBER($I83)),NOT(ISNUMBER(Assumptions!$J$3))),"",MAX(0,Assumptions!$J$3-$I83)))</f>
        <v/>
      </c>
      <c r="P83" s="24">
        <f>IF($A83="","",IF($F83="","Set stage",IF(OR($F83="Won",$F83="Lost"),"Closed",IF(NOT(ISNUMBER($J83)),"Set next action",IF(NOT(ISNUMBER(Assumptions!$J$3)),"Review date needed",IF($J83&lt;Assumptions!$J$3,"Past due",IF($J83=Assumptions!$J$3,"Due today",IF(AND(ISNUMBER($O83),IFERROR($O83&gt;VLOOKUP($F83,Assumptions!$A$3:$C$9,3,FALSE),FALSE)),"Check inactivity","On track"))))))))</f>
        <v/>
      </c>
      <c r="Q83" s="18" t="n"/>
    </row>
    <row r="84" ht="30" customHeight="1">
      <c r="A84" s="17" t="n"/>
      <c r="B84" s="18" t="n"/>
      <c r="C84" s="17" t="n"/>
      <c r="D84" s="17" t="n"/>
      <c r="E84" s="17" t="n"/>
      <c r="F84" s="17" t="n"/>
      <c r="G84" s="19" t="n"/>
      <c r="H84" s="19" t="n"/>
      <c r="I84" s="19" t="n"/>
      <c r="J84" s="19" t="n"/>
      <c r="K84" s="20" t="n"/>
      <c r="L84" s="19" t="n"/>
      <c r="M84" s="25">
        <f>IF($A84="","",IF($F84="","",IFERROR(VLOOKUP($F84,Assumptions!$A$3:$C$9,2,FALSE),"")))</f>
        <v/>
      </c>
      <c r="N84" s="26">
        <f>IF($A84="","",IF(OR(NOT(ISNUMBER($K84)),NOT(ISNUMBER($M84))),"",IFERROR($K84*$M84,"")))</f>
        <v/>
      </c>
      <c r="O84" s="27">
        <f>IF($A84="","",IF(OR(NOT(ISNUMBER($I84)),NOT(ISNUMBER(Assumptions!$J$3))),"",MAX(0,Assumptions!$J$3-$I84)))</f>
        <v/>
      </c>
      <c r="P84" s="28">
        <f>IF($A84="","",IF($F84="","Set stage",IF(OR($F84="Won",$F84="Lost"),"Closed",IF(NOT(ISNUMBER($J84)),"Set next action",IF(NOT(ISNUMBER(Assumptions!$J$3)),"Review date needed",IF($J84&lt;Assumptions!$J$3,"Past due",IF($J84=Assumptions!$J$3,"Due today",IF(AND(ISNUMBER($O84),IFERROR($O84&gt;VLOOKUP($F84,Assumptions!$A$3:$C$9,3,FALSE),FALSE)),"Check inactivity","On track"))))))))</f>
        <v/>
      </c>
      <c r="Q84" s="18" t="n"/>
    </row>
    <row r="85" ht="30" customHeight="1">
      <c r="A85" s="17" t="n"/>
      <c r="B85" s="18" t="n"/>
      <c r="C85" s="17" t="n"/>
      <c r="D85" s="17" t="n"/>
      <c r="E85" s="17" t="n"/>
      <c r="F85" s="17" t="n"/>
      <c r="G85" s="19" t="n"/>
      <c r="H85" s="19" t="n"/>
      <c r="I85" s="19" t="n"/>
      <c r="J85" s="19" t="n"/>
      <c r="K85" s="20" t="n"/>
      <c r="L85" s="19" t="n"/>
      <c r="M85" s="21">
        <f>IF($A85="","",IF($F85="","",IFERROR(VLOOKUP($F85,Assumptions!$A$3:$C$9,2,FALSE),"")))</f>
        <v/>
      </c>
      <c r="N85" s="22">
        <f>IF($A85="","",IF(OR(NOT(ISNUMBER($K85)),NOT(ISNUMBER($M85))),"",IFERROR($K85*$M85,"")))</f>
        <v/>
      </c>
      <c r="O85" s="23">
        <f>IF($A85="","",IF(OR(NOT(ISNUMBER($I85)),NOT(ISNUMBER(Assumptions!$J$3))),"",MAX(0,Assumptions!$J$3-$I85)))</f>
        <v/>
      </c>
      <c r="P85" s="24">
        <f>IF($A85="","",IF($F85="","Set stage",IF(OR($F85="Won",$F85="Lost"),"Closed",IF(NOT(ISNUMBER($J85)),"Set next action",IF(NOT(ISNUMBER(Assumptions!$J$3)),"Review date needed",IF($J85&lt;Assumptions!$J$3,"Past due",IF($J85=Assumptions!$J$3,"Due today",IF(AND(ISNUMBER($O85),IFERROR($O85&gt;VLOOKUP($F85,Assumptions!$A$3:$C$9,3,FALSE),FALSE)),"Check inactivity","On track"))))))))</f>
        <v/>
      </c>
      <c r="Q85" s="18" t="n"/>
    </row>
    <row r="86" ht="30" customHeight="1">
      <c r="A86" s="17" t="n"/>
      <c r="B86" s="18" t="n"/>
      <c r="C86" s="17" t="n"/>
      <c r="D86" s="17" t="n"/>
      <c r="E86" s="17" t="n"/>
      <c r="F86" s="17" t="n"/>
      <c r="G86" s="19" t="n"/>
      <c r="H86" s="19" t="n"/>
      <c r="I86" s="19" t="n"/>
      <c r="J86" s="19" t="n"/>
      <c r="K86" s="20" t="n"/>
      <c r="L86" s="19" t="n"/>
      <c r="M86" s="25">
        <f>IF($A86="","",IF($F86="","",IFERROR(VLOOKUP($F86,Assumptions!$A$3:$C$9,2,FALSE),"")))</f>
        <v/>
      </c>
      <c r="N86" s="26">
        <f>IF($A86="","",IF(OR(NOT(ISNUMBER($K86)),NOT(ISNUMBER($M86))),"",IFERROR($K86*$M86,"")))</f>
        <v/>
      </c>
      <c r="O86" s="27">
        <f>IF($A86="","",IF(OR(NOT(ISNUMBER($I86)),NOT(ISNUMBER(Assumptions!$J$3))),"",MAX(0,Assumptions!$J$3-$I86)))</f>
        <v/>
      </c>
      <c r="P86" s="28">
        <f>IF($A86="","",IF($F86="","Set stage",IF(OR($F86="Won",$F86="Lost"),"Closed",IF(NOT(ISNUMBER($J86)),"Set next action",IF(NOT(ISNUMBER(Assumptions!$J$3)),"Review date needed",IF($J86&lt;Assumptions!$J$3,"Past due",IF($J86=Assumptions!$J$3,"Due today",IF(AND(ISNUMBER($O86),IFERROR($O86&gt;VLOOKUP($F86,Assumptions!$A$3:$C$9,3,FALSE),FALSE)),"Check inactivity","On track"))))))))</f>
        <v/>
      </c>
      <c r="Q86" s="18" t="n"/>
    </row>
    <row r="87" ht="30" customHeight="1">
      <c r="A87" s="17" t="n"/>
      <c r="B87" s="18" t="n"/>
      <c r="C87" s="17" t="n"/>
      <c r="D87" s="17" t="n"/>
      <c r="E87" s="17" t="n"/>
      <c r="F87" s="17" t="n"/>
      <c r="G87" s="19" t="n"/>
      <c r="H87" s="19" t="n"/>
      <c r="I87" s="19" t="n"/>
      <c r="J87" s="19" t="n"/>
      <c r="K87" s="20" t="n"/>
      <c r="L87" s="19" t="n"/>
      <c r="M87" s="21">
        <f>IF($A87="","",IF($F87="","",IFERROR(VLOOKUP($F87,Assumptions!$A$3:$C$9,2,FALSE),"")))</f>
        <v/>
      </c>
      <c r="N87" s="22">
        <f>IF($A87="","",IF(OR(NOT(ISNUMBER($K87)),NOT(ISNUMBER($M87))),"",IFERROR($K87*$M87,"")))</f>
        <v/>
      </c>
      <c r="O87" s="23">
        <f>IF($A87="","",IF(OR(NOT(ISNUMBER($I87)),NOT(ISNUMBER(Assumptions!$J$3))),"",MAX(0,Assumptions!$J$3-$I87)))</f>
        <v/>
      </c>
      <c r="P87" s="24">
        <f>IF($A87="","",IF($F87="","Set stage",IF(OR($F87="Won",$F87="Lost"),"Closed",IF(NOT(ISNUMBER($J87)),"Set next action",IF(NOT(ISNUMBER(Assumptions!$J$3)),"Review date needed",IF($J87&lt;Assumptions!$J$3,"Past due",IF($J87=Assumptions!$J$3,"Due today",IF(AND(ISNUMBER($O87),IFERROR($O87&gt;VLOOKUP($F87,Assumptions!$A$3:$C$9,3,FALSE),FALSE)),"Check inactivity","On track"))))))))</f>
        <v/>
      </c>
      <c r="Q87" s="18" t="n"/>
    </row>
    <row r="88" ht="30" customHeight="1">
      <c r="A88" s="17" t="n"/>
      <c r="B88" s="18" t="n"/>
      <c r="C88" s="17" t="n"/>
      <c r="D88" s="17" t="n"/>
      <c r="E88" s="17" t="n"/>
      <c r="F88" s="17" t="n"/>
      <c r="G88" s="19" t="n"/>
      <c r="H88" s="19" t="n"/>
      <c r="I88" s="19" t="n"/>
      <c r="J88" s="19" t="n"/>
      <c r="K88" s="20" t="n"/>
      <c r="L88" s="19" t="n"/>
      <c r="M88" s="25">
        <f>IF($A88="","",IF($F88="","",IFERROR(VLOOKUP($F88,Assumptions!$A$3:$C$9,2,FALSE),"")))</f>
        <v/>
      </c>
      <c r="N88" s="26">
        <f>IF($A88="","",IF(OR(NOT(ISNUMBER($K88)),NOT(ISNUMBER($M88))),"",IFERROR($K88*$M88,"")))</f>
        <v/>
      </c>
      <c r="O88" s="27">
        <f>IF($A88="","",IF(OR(NOT(ISNUMBER($I88)),NOT(ISNUMBER(Assumptions!$J$3))),"",MAX(0,Assumptions!$J$3-$I88)))</f>
        <v/>
      </c>
      <c r="P88" s="28">
        <f>IF($A88="","",IF($F88="","Set stage",IF(OR($F88="Won",$F88="Lost"),"Closed",IF(NOT(ISNUMBER($J88)),"Set next action",IF(NOT(ISNUMBER(Assumptions!$J$3)),"Review date needed",IF($J88&lt;Assumptions!$J$3,"Past due",IF($J88=Assumptions!$J$3,"Due today",IF(AND(ISNUMBER($O88),IFERROR($O88&gt;VLOOKUP($F88,Assumptions!$A$3:$C$9,3,FALSE),FALSE)),"Check inactivity","On track"))))))))</f>
        <v/>
      </c>
      <c r="Q88" s="18" t="n"/>
    </row>
    <row r="89" ht="30" customHeight="1">
      <c r="A89" s="17" t="n"/>
      <c r="B89" s="18" t="n"/>
      <c r="C89" s="17" t="n"/>
      <c r="D89" s="17" t="n"/>
      <c r="E89" s="17" t="n"/>
      <c r="F89" s="17" t="n"/>
      <c r="G89" s="19" t="n"/>
      <c r="H89" s="19" t="n"/>
      <c r="I89" s="19" t="n"/>
      <c r="J89" s="19" t="n"/>
      <c r="K89" s="20" t="n"/>
      <c r="L89" s="19" t="n"/>
      <c r="M89" s="21">
        <f>IF($A89="","",IF($F89="","",IFERROR(VLOOKUP($F89,Assumptions!$A$3:$C$9,2,FALSE),"")))</f>
        <v/>
      </c>
      <c r="N89" s="22">
        <f>IF($A89="","",IF(OR(NOT(ISNUMBER($K89)),NOT(ISNUMBER($M89))),"",IFERROR($K89*$M89,"")))</f>
        <v/>
      </c>
      <c r="O89" s="23">
        <f>IF($A89="","",IF(OR(NOT(ISNUMBER($I89)),NOT(ISNUMBER(Assumptions!$J$3))),"",MAX(0,Assumptions!$J$3-$I89)))</f>
        <v/>
      </c>
      <c r="P89" s="24">
        <f>IF($A89="","",IF($F89="","Set stage",IF(OR($F89="Won",$F89="Lost"),"Closed",IF(NOT(ISNUMBER($J89)),"Set next action",IF(NOT(ISNUMBER(Assumptions!$J$3)),"Review date needed",IF($J89&lt;Assumptions!$J$3,"Past due",IF($J89=Assumptions!$J$3,"Due today",IF(AND(ISNUMBER($O89),IFERROR($O89&gt;VLOOKUP($F89,Assumptions!$A$3:$C$9,3,FALSE),FALSE)),"Check inactivity","On track"))))))))</f>
        <v/>
      </c>
      <c r="Q89" s="18" t="n"/>
    </row>
    <row r="90" ht="30" customHeight="1">
      <c r="A90" s="17" t="n"/>
      <c r="B90" s="18" t="n"/>
      <c r="C90" s="17" t="n"/>
      <c r="D90" s="17" t="n"/>
      <c r="E90" s="17" t="n"/>
      <c r="F90" s="17" t="n"/>
      <c r="G90" s="19" t="n"/>
      <c r="H90" s="19" t="n"/>
      <c r="I90" s="19" t="n"/>
      <c r="J90" s="19" t="n"/>
      <c r="K90" s="20" t="n"/>
      <c r="L90" s="19" t="n"/>
      <c r="M90" s="25">
        <f>IF($A90="","",IF($F90="","",IFERROR(VLOOKUP($F90,Assumptions!$A$3:$C$9,2,FALSE),"")))</f>
        <v/>
      </c>
      <c r="N90" s="26">
        <f>IF($A90="","",IF(OR(NOT(ISNUMBER($K90)),NOT(ISNUMBER($M90))),"",IFERROR($K90*$M90,"")))</f>
        <v/>
      </c>
      <c r="O90" s="27">
        <f>IF($A90="","",IF(OR(NOT(ISNUMBER($I90)),NOT(ISNUMBER(Assumptions!$J$3))),"",MAX(0,Assumptions!$J$3-$I90)))</f>
        <v/>
      </c>
      <c r="P90" s="28">
        <f>IF($A90="","",IF($F90="","Set stage",IF(OR($F90="Won",$F90="Lost"),"Closed",IF(NOT(ISNUMBER($J90)),"Set next action",IF(NOT(ISNUMBER(Assumptions!$J$3)),"Review date needed",IF($J90&lt;Assumptions!$J$3,"Past due",IF($J90=Assumptions!$J$3,"Due today",IF(AND(ISNUMBER($O90),IFERROR($O90&gt;VLOOKUP($F90,Assumptions!$A$3:$C$9,3,FALSE),FALSE)),"Check inactivity","On track"))))))))</f>
        <v/>
      </c>
      <c r="Q90" s="18" t="n"/>
    </row>
    <row r="91" ht="30" customHeight="1">
      <c r="A91" s="17" t="n"/>
      <c r="B91" s="18" t="n"/>
      <c r="C91" s="17" t="n"/>
      <c r="D91" s="17" t="n"/>
      <c r="E91" s="17" t="n"/>
      <c r="F91" s="17" t="n"/>
      <c r="G91" s="19" t="n"/>
      <c r="H91" s="19" t="n"/>
      <c r="I91" s="19" t="n"/>
      <c r="J91" s="19" t="n"/>
      <c r="K91" s="20" t="n"/>
      <c r="L91" s="19" t="n"/>
      <c r="M91" s="21">
        <f>IF($A91="","",IF($F91="","",IFERROR(VLOOKUP($F91,Assumptions!$A$3:$C$9,2,FALSE),"")))</f>
        <v/>
      </c>
      <c r="N91" s="22">
        <f>IF($A91="","",IF(OR(NOT(ISNUMBER($K91)),NOT(ISNUMBER($M91))),"",IFERROR($K91*$M91,"")))</f>
        <v/>
      </c>
      <c r="O91" s="23">
        <f>IF($A91="","",IF(OR(NOT(ISNUMBER($I91)),NOT(ISNUMBER(Assumptions!$J$3))),"",MAX(0,Assumptions!$J$3-$I91)))</f>
        <v/>
      </c>
      <c r="P91" s="24">
        <f>IF($A91="","",IF($F91="","Set stage",IF(OR($F91="Won",$F91="Lost"),"Closed",IF(NOT(ISNUMBER($J91)),"Set next action",IF(NOT(ISNUMBER(Assumptions!$J$3)),"Review date needed",IF($J91&lt;Assumptions!$J$3,"Past due",IF($J91=Assumptions!$J$3,"Due today",IF(AND(ISNUMBER($O91),IFERROR($O91&gt;VLOOKUP($F91,Assumptions!$A$3:$C$9,3,FALSE),FALSE)),"Check inactivity","On track"))))))))</f>
        <v/>
      </c>
      <c r="Q91" s="18" t="n"/>
    </row>
    <row r="92" ht="30" customHeight="1">
      <c r="A92" s="17" t="n"/>
      <c r="B92" s="18" t="n"/>
      <c r="C92" s="17" t="n"/>
      <c r="D92" s="17" t="n"/>
      <c r="E92" s="17" t="n"/>
      <c r="F92" s="17" t="n"/>
      <c r="G92" s="19" t="n"/>
      <c r="H92" s="19" t="n"/>
      <c r="I92" s="19" t="n"/>
      <c r="J92" s="19" t="n"/>
      <c r="K92" s="20" t="n"/>
      <c r="L92" s="19" t="n"/>
      <c r="M92" s="25">
        <f>IF($A92="","",IF($F92="","",IFERROR(VLOOKUP($F92,Assumptions!$A$3:$C$9,2,FALSE),"")))</f>
        <v/>
      </c>
      <c r="N92" s="26">
        <f>IF($A92="","",IF(OR(NOT(ISNUMBER($K92)),NOT(ISNUMBER($M92))),"",IFERROR($K92*$M92,"")))</f>
        <v/>
      </c>
      <c r="O92" s="27">
        <f>IF($A92="","",IF(OR(NOT(ISNUMBER($I92)),NOT(ISNUMBER(Assumptions!$J$3))),"",MAX(0,Assumptions!$J$3-$I92)))</f>
        <v/>
      </c>
      <c r="P92" s="28">
        <f>IF($A92="","",IF($F92="","Set stage",IF(OR($F92="Won",$F92="Lost"),"Closed",IF(NOT(ISNUMBER($J92)),"Set next action",IF(NOT(ISNUMBER(Assumptions!$J$3)),"Review date needed",IF($J92&lt;Assumptions!$J$3,"Past due",IF($J92=Assumptions!$J$3,"Due today",IF(AND(ISNUMBER($O92),IFERROR($O92&gt;VLOOKUP($F92,Assumptions!$A$3:$C$9,3,FALSE),FALSE)),"Check inactivity","On track"))))))))</f>
        <v/>
      </c>
      <c r="Q92" s="18" t="n"/>
    </row>
    <row r="93" ht="30" customHeight="1">
      <c r="A93" s="17" t="n"/>
      <c r="B93" s="18" t="n"/>
      <c r="C93" s="17" t="n"/>
      <c r="D93" s="17" t="n"/>
      <c r="E93" s="17" t="n"/>
      <c r="F93" s="17" t="n"/>
      <c r="G93" s="19" t="n"/>
      <c r="H93" s="19" t="n"/>
      <c r="I93" s="19" t="n"/>
      <c r="J93" s="19" t="n"/>
      <c r="K93" s="20" t="n"/>
      <c r="L93" s="19" t="n"/>
      <c r="M93" s="21">
        <f>IF($A93="","",IF($F93="","",IFERROR(VLOOKUP($F93,Assumptions!$A$3:$C$9,2,FALSE),"")))</f>
        <v/>
      </c>
      <c r="N93" s="22">
        <f>IF($A93="","",IF(OR(NOT(ISNUMBER($K93)),NOT(ISNUMBER($M93))),"",IFERROR($K93*$M93,"")))</f>
        <v/>
      </c>
      <c r="O93" s="23">
        <f>IF($A93="","",IF(OR(NOT(ISNUMBER($I93)),NOT(ISNUMBER(Assumptions!$J$3))),"",MAX(0,Assumptions!$J$3-$I93)))</f>
        <v/>
      </c>
      <c r="P93" s="24">
        <f>IF($A93="","",IF($F93="","Set stage",IF(OR($F93="Won",$F93="Lost"),"Closed",IF(NOT(ISNUMBER($J93)),"Set next action",IF(NOT(ISNUMBER(Assumptions!$J$3)),"Review date needed",IF($J93&lt;Assumptions!$J$3,"Past due",IF($J93=Assumptions!$J$3,"Due today",IF(AND(ISNUMBER($O93),IFERROR($O93&gt;VLOOKUP($F93,Assumptions!$A$3:$C$9,3,FALSE),FALSE)),"Check inactivity","On track"))))))))</f>
        <v/>
      </c>
      <c r="Q93" s="18" t="n"/>
    </row>
    <row r="94" ht="30" customHeight="1">
      <c r="A94" s="17" t="n"/>
      <c r="B94" s="18" t="n"/>
      <c r="C94" s="17" t="n"/>
      <c r="D94" s="17" t="n"/>
      <c r="E94" s="17" t="n"/>
      <c r="F94" s="17" t="n"/>
      <c r="G94" s="19" t="n"/>
      <c r="H94" s="19" t="n"/>
      <c r="I94" s="19" t="n"/>
      <c r="J94" s="19" t="n"/>
      <c r="K94" s="20" t="n"/>
      <c r="L94" s="19" t="n"/>
      <c r="M94" s="25">
        <f>IF($A94="","",IF($F94="","",IFERROR(VLOOKUP($F94,Assumptions!$A$3:$C$9,2,FALSE),"")))</f>
        <v/>
      </c>
      <c r="N94" s="26">
        <f>IF($A94="","",IF(OR(NOT(ISNUMBER($K94)),NOT(ISNUMBER($M94))),"",IFERROR($K94*$M94,"")))</f>
        <v/>
      </c>
      <c r="O94" s="27">
        <f>IF($A94="","",IF(OR(NOT(ISNUMBER($I94)),NOT(ISNUMBER(Assumptions!$J$3))),"",MAX(0,Assumptions!$J$3-$I94)))</f>
        <v/>
      </c>
      <c r="P94" s="28">
        <f>IF($A94="","",IF($F94="","Set stage",IF(OR($F94="Won",$F94="Lost"),"Closed",IF(NOT(ISNUMBER($J94)),"Set next action",IF(NOT(ISNUMBER(Assumptions!$J$3)),"Review date needed",IF($J94&lt;Assumptions!$J$3,"Past due",IF($J94=Assumptions!$J$3,"Due today",IF(AND(ISNUMBER($O94),IFERROR($O94&gt;VLOOKUP($F94,Assumptions!$A$3:$C$9,3,FALSE),FALSE)),"Check inactivity","On track"))))))))</f>
        <v/>
      </c>
      <c r="Q94" s="18" t="n"/>
    </row>
    <row r="95" ht="30" customHeight="1">
      <c r="A95" s="17" t="n"/>
      <c r="B95" s="18" t="n"/>
      <c r="C95" s="17" t="n"/>
      <c r="D95" s="17" t="n"/>
      <c r="E95" s="17" t="n"/>
      <c r="F95" s="17" t="n"/>
      <c r="G95" s="19" t="n"/>
      <c r="H95" s="19" t="n"/>
      <c r="I95" s="19" t="n"/>
      <c r="J95" s="19" t="n"/>
      <c r="K95" s="20" t="n"/>
      <c r="L95" s="19" t="n"/>
      <c r="M95" s="21">
        <f>IF($A95="","",IF($F95="","",IFERROR(VLOOKUP($F95,Assumptions!$A$3:$C$9,2,FALSE),"")))</f>
        <v/>
      </c>
      <c r="N95" s="22">
        <f>IF($A95="","",IF(OR(NOT(ISNUMBER($K95)),NOT(ISNUMBER($M95))),"",IFERROR($K95*$M95,"")))</f>
        <v/>
      </c>
      <c r="O95" s="23">
        <f>IF($A95="","",IF(OR(NOT(ISNUMBER($I95)),NOT(ISNUMBER(Assumptions!$J$3))),"",MAX(0,Assumptions!$J$3-$I95)))</f>
        <v/>
      </c>
      <c r="P95" s="24">
        <f>IF($A95="","",IF($F95="","Set stage",IF(OR($F95="Won",$F95="Lost"),"Closed",IF(NOT(ISNUMBER($J95)),"Set next action",IF(NOT(ISNUMBER(Assumptions!$J$3)),"Review date needed",IF($J95&lt;Assumptions!$J$3,"Past due",IF($J95=Assumptions!$J$3,"Due today",IF(AND(ISNUMBER($O95),IFERROR($O95&gt;VLOOKUP($F95,Assumptions!$A$3:$C$9,3,FALSE),FALSE)),"Check inactivity","On track"))))))))</f>
        <v/>
      </c>
      <c r="Q95" s="18" t="n"/>
    </row>
    <row r="96" ht="30" customHeight="1">
      <c r="A96" s="17" t="n"/>
      <c r="B96" s="18" t="n"/>
      <c r="C96" s="17" t="n"/>
      <c r="D96" s="17" t="n"/>
      <c r="E96" s="17" t="n"/>
      <c r="F96" s="17" t="n"/>
      <c r="G96" s="19" t="n"/>
      <c r="H96" s="19" t="n"/>
      <c r="I96" s="19" t="n"/>
      <c r="J96" s="19" t="n"/>
      <c r="K96" s="20" t="n"/>
      <c r="L96" s="19" t="n"/>
      <c r="M96" s="25">
        <f>IF($A96="","",IF($F96="","",IFERROR(VLOOKUP($F96,Assumptions!$A$3:$C$9,2,FALSE),"")))</f>
        <v/>
      </c>
      <c r="N96" s="26">
        <f>IF($A96="","",IF(OR(NOT(ISNUMBER($K96)),NOT(ISNUMBER($M96))),"",IFERROR($K96*$M96,"")))</f>
        <v/>
      </c>
      <c r="O96" s="27">
        <f>IF($A96="","",IF(OR(NOT(ISNUMBER($I96)),NOT(ISNUMBER(Assumptions!$J$3))),"",MAX(0,Assumptions!$J$3-$I96)))</f>
        <v/>
      </c>
      <c r="P96" s="28">
        <f>IF($A96="","",IF($F96="","Set stage",IF(OR($F96="Won",$F96="Lost"),"Closed",IF(NOT(ISNUMBER($J96)),"Set next action",IF(NOT(ISNUMBER(Assumptions!$J$3)),"Review date needed",IF($J96&lt;Assumptions!$J$3,"Past due",IF($J96=Assumptions!$J$3,"Due today",IF(AND(ISNUMBER($O96),IFERROR($O96&gt;VLOOKUP($F96,Assumptions!$A$3:$C$9,3,FALSE),FALSE)),"Check inactivity","On track"))))))))</f>
        <v/>
      </c>
      <c r="Q96" s="18" t="n"/>
    </row>
    <row r="97" ht="30" customHeight="1">
      <c r="A97" s="17" t="n"/>
      <c r="B97" s="18" t="n"/>
      <c r="C97" s="17" t="n"/>
      <c r="D97" s="17" t="n"/>
      <c r="E97" s="17" t="n"/>
      <c r="F97" s="17" t="n"/>
      <c r="G97" s="19" t="n"/>
      <c r="H97" s="19" t="n"/>
      <c r="I97" s="19" t="n"/>
      <c r="J97" s="19" t="n"/>
      <c r="K97" s="20" t="n"/>
      <c r="L97" s="19" t="n"/>
      <c r="M97" s="21">
        <f>IF($A97="","",IF($F97="","",IFERROR(VLOOKUP($F97,Assumptions!$A$3:$C$9,2,FALSE),"")))</f>
        <v/>
      </c>
      <c r="N97" s="22">
        <f>IF($A97="","",IF(OR(NOT(ISNUMBER($K97)),NOT(ISNUMBER($M97))),"",IFERROR($K97*$M97,"")))</f>
        <v/>
      </c>
      <c r="O97" s="23">
        <f>IF($A97="","",IF(OR(NOT(ISNUMBER($I97)),NOT(ISNUMBER(Assumptions!$J$3))),"",MAX(0,Assumptions!$J$3-$I97)))</f>
        <v/>
      </c>
      <c r="P97" s="24">
        <f>IF($A97="","",IF($F97="","Set stage",IF(OR($F97="Won",$F97="Lost"),"Closed",IF(NOT(ISNUMBER($J97)),"Set next action",IF(NOT(ISNUMBER(Assumptions!$J$3)),"Review date needed",IF($J97&lt;Assumptions!$J$3,"Past due",IF($J97=Assumptions!$J$3,"Due today",IF(AND(ISNUMBER($O97),IFERROR($O97&gt;VLOOKUP($F97,Assumptions!$A$3:$C$9,3,FALSE),FALSE)),"Check inactivity","On track"))))))))</f>
        <v/>
      </c>
      <c r="Q97" s="18" t="n"/>
    </row>
    <row r="98" ht="30" customHeight="1">
      <c r="A98" s="17" t="n"/>
      <c r="B98" s="18" t="n"/>
      <c r="C98" s="17" t="n"/>
      <c r="D98" s="17" t="n"/>
      <c r="E98" s="17" t="n"/>
      <c r="F98" s="17" t="n"/>
      <c r="G98" s="19" t="n"/>
      <c r="H98" s="19" t="n"/>
      <c r="I98" s="19" t="n"/>
      <c r="J98" s="19" t="n"/>
      <c r="K98" s="20" t="n"/>
      <c r="L98" s="19" t="n"/>
      <c r="M98" s="25">
        <f>IF($A98="","",IF($F98="","",IFERROR(VLOOKUP($F98,Assumptions!$A$3:$C$9,2,FALSE),"")))</f>
        <v/>
      </c>
      <c r="N98" s="26">
        <f>IF($A98="","",IF(OR(NOT(ISNUMBER($K98)),NOT(ISNUMBER($M98))),"",IFERROR($K98*$M98,"")))</f>
        <v/>
      </c>
      <c r="O98" s="27">
        <f>IF($A98="","",IF(OR(NOT(ISNUMBER($I98)),NOT(ISNUMBER(Assumptions!$J$3))),"",MAX(0,Assumptions!$J$3-$I98)))</f>
        <v/>
      </c>
      <c r="P98" s="28">
        <f>IF($A98="","",IF($F98="","Set stage",IF(OR($F98="Won",$F98="Lost"),"Closed",IF(NOT(ISNUMBER($J98)),"Set next action",IF(NOT(ISNUMBER(Assumptions!$J$3)),"Review date needed",IF($J98&lt;Assumptions!$J$3,"Past due",IF($J98=Assumptions!$J$3,"Due today",IF(AND(ISNUMBER($O98),IFERROR($O98&gt;VLOOKUP($F98,Assumptions!$A$3:$C$9,3,FALSE),FALSE)),"Check inactivity","On track"))))))))</f>
        <v/>
      </c>
      <c r="Q98" s="18" t="n"/>
    </row>
    <row r="99" ht="30" customHeight="1">
      <c r="A99" s="17" t="n"/>
      <c r="B99" s="18" t="n"/>
      <c r="C99" s="17" t="n"/>
      <c r="D99" s="17" t="n"/>
      <c r="E99" s="17" t="n"/>
      <c r="F99" s="17" t="n"/>
      <c r="G99" s="19" t="n"/>
      <c r="H99" s="19" t="n"/>
      <c r="I99" s="19" t="n"/>
      <c r="J99" s="19" t="n"/>
      <c r="K99" s="20" t="n"/>
      <c r="L99" s="19" t="n"/>
      <c r="M99" s="21">
        <f>IF($A99="","",IF($F99="","",IFERROR(VLOOKUP($F99,Assumptions!$A$3:$C$9,2,FALSE),"")))</f>
        <v/>
      </c>
      <c r="N99" s="22">
        <f>IF($A99="","",IF(OR(NOT(ISNUMBER($K99)),NOT(ISNUMBER($M99))),"",IFERROR($K99*$M99,"")))</f>
        <v/>
      </c>
      <c r="O99" s="23">
        <f>IF($A99="","",IF(OR(NOT(ISNUMBER($I99)),NOT(ISNUMBER(Assumptions!$J$3))),"",MAX(0,Assumptions!$J$3-$I99)))</f>
        <v/>
      </c>
      <c r="P99" s="24">
        <f>IF($A99="","",IF($F99="","Set stage",IF(OR($F99="Won",$F99="Lost"),"Closed",IF(NOT(ISNUMBER($J99)),"Set next action",IF(NOT(ISNUMBER(Assumptions!$J$3)),"Review date needed",IF($J99&lt;Assumptions!$J$3,"Past due",IF($J99=Assumptions!$J$3,"Due today",IF(AND(ISNUMBER($O99),IFERROR($O99&gt;VLOOKUP($F99,Assumptions!$A$3:$C$9,3,FALSE),FALSE)),"Check inactivity","On track"))))))))</f>
        <v/>
      </c>
      <c r="Q99" s="18" t="n"/>
    </row>
    <row r="100" ht="30" customHeight="1">
      <c r="A100" s="17" t="n"/>
      <c r="B100" s="18" t="n"/>
      <c r="C100" s="17" t="n"/>
      <c r="D100" s="17" t="n"/>
      <c r="E100" s="17" t="n"/>
      <c r="F100" s="17" t="n"/>
      <c r="G100" s="19" t="n"/>
      <c r="H100" s="19" t="n"/>
      <c r="I100" s="19" t="n"/>
      <c r="J100" s="19" t="n"/>
      <c r="K100" s="20" t="n"/>
      <c r="L100" s="19" t="n"/>
      <c r="M100" s="25">
        <f>IF($A100="","",IF($F100="","",IFERROR(VLOOKUP($F100,Assumptions!$A$3:$C$9,2,FALSE),"")))</f>
        <v/>
      </c>
      <c r="N100" s="26">
        <f>IF($A100="","",IF(OR(NOT(ISNUMBER($K100)),NOT(ISNUMBER($M100))),"",IFERROR($K100*$M100,"")))</f>
        <v/>
      </c>
      <c r="O100" s="27">
        <f>IF($A100="","",IF(OR(NOT(ISNUMBER($I100)),NOT(ISNUMBER(Assumptions!$J$3))),"",MAX(0,Assumptions!$J$3-$I100)))</f>
        <v/>
      </c>
      <c r="P100" s="28">
        <f>IF($A100="","",IF($F100="","Set stage",IF(OR($F100="Won",$F100="Lost"),"Closed",IF(NOT(ISNUMBER($J100)),"Set next action",IF(NOT(ISNUMBER(Assumptions!$J$3)),"Review date needed",IF($J100&lt;Assumptions!$J$3,"Past due",IF($J100=Assumptions!$J$3,"Due today",IF(AND(ISNUMBER($O100),IFERROR($O100&gt;VLOOKUP($F100,Assumptions!$A$3:$C$9,3,FALSE),FALSE)),"Check inactivity","On track"))))))))</f>
        <v/>
      </c>
      <c r="Q100" s="18" t="n"/>
    </row>
    <row r="101" ht="30" customHeight="1">
      <c r="A101" s="17" t="n"/>
      <c r="B101" s="18" t="n"/>
      <c r="C101" s="17" t="n"/>
      <c r="D101" s="17" t="n"/>
      <c r="E101" s="17" t="n"/>
      <c r="F101" s="17" t="n"/>
      <c r="G101" s="19" t="n"/>
      <c r="H101" s="19" t="n"/>
      <c r="I101" s="19" t="n"/>
      <c r="J101" s="19" t="n"/>
      <c r="K101" s="20" t="n"/>
      <c r="L101" s="19" t="n"/>
      <c r="M101" s="21">
        <f>IF($A101="","",IF($F101="","",IFERROR(VLOOKUP($F101,Assumptions!$A$3:$C$9,2,FALSE),"")))</f>
        <v/>
      </c>
      <c r="N101" s="22">
        <f>IF($A101="","",IF(OR(NOT(ISNUMBER($K101)),NOT(ISNUMBER($M101))),"",IFERROR($K101*$M101,"")))</f>
        <v/>
      </c>
      <c r="O101" s="23">
        <f>IF($A101="","",IF(OR(NOT(ISNUMBER($I101)),NOT(ISNUMBER(Assumptions!$J$3))),"",MAX(0,Assumptions!$J$3-$I101)))</f>
        <v/>
      </c>
      <c r="P101" s="24">
        <f>IF($A101="","",IF($F101="","Set stage",IF(OR($F101="Won",$F101="Lost"),"Closed",IF(NOT(ISNUMBER($J101)),"Set next action",IF(NOT(ISNUMBER(Assumptions!$J$3)),"Review date needed",IF($J101&lt;Assumptions!$J$3,"Past due",IF($J101=Assumptions!$J$3,"Due today",IF(AND(ISNUMBER($O101),IFERROR($O101&gt;VLOOKUP($F101,Assumptions!$A$3:$C$9,3,FALSE),FALSE)),"Check inactivity","On track"))))))))</f>
        <v/>
      </c>
      <c r="Q101" s="18" t="n"/>
    </row>
    <row r="102" ht="30" customHeight="1">
      <c r="A102" s="17" t="n"/>
      <c r="B102" s="18" t="n"/>
      <c r="C102" s="17" t="n"/>
      <c r="D102" s="17" t="n"/>
      <c r="E102" s="17" t="n"/>
      <c r="F102" s="17" t="n"/>
      <c r="G102" s="19" t="n"/>
      <c r="H102" s="19" t="n"/>
      <c r="I102" s="19" t="n"/>
      <c r="J102" s="19" t="n"/>
      <c r="K102" s="20" t="n"/>
      <c r="L102" s="19" t="n"/>
      <c r="M102" s="25">
        <f>IF($A102="","",IF($F102="","",IFERROR(VLOOKUP($F102,Assumptions!$A$3:$C$9,2,FALSE),"")))</f>
        <v/>
      </c>
      <c r="N102" s="26">
        <f>IF($A102="","",IF(OR(NOT(ISNUMBER($K102)),NOT(ISNUMBER($M102))),"",IFERROR($K102*$M102,"")))</f>
        <v/>
      </c>
      <c r="O102" s="27">
        <f>IF($A102="","",IF(OR(NOT(ISNUMBER($I102)),NOT(ISNUMBER(Assumptions!$J$3))),"",MAX(0,Assumptions!$J$3-$I102)))</f>
        <v/>
      </c>
      <c r="P102" s="28">
        <f>IF($A102="","",IF($F102="","Set stage",IF(OR($F102="Won",$F102="Lost"),"Closed",IF(NOT(ISNUMBER($J102)),"Set next action",IF(NOT(ISNUMBER(Assumptions!$J$3)),"Review date needed",IF($J102&lt;Assumptions!$J$3,"Past due",IF($J102=Assumptions!$J$3,"Due today",IF(AND(ISNUMBER($O102),IFERROR($O102&gt;VLOOKUP($F102,Assumptions!$A$3:$C$9,3,FALSE),FALSE)),"Check inactivity","On track"))))))))</f>
        <v/>
      </c>
      <c r="Q102" s="18" t="n"/>
    </row>
    <row r="103" ht="30" customHeight="1">
      <c r="A103" s="17" t="n"/>
      <c r="B103" s="18" t="n"/>
      <c r="C103" s="17" t="n"/>
      <c r="D103" s="17" t="n"/>
      <c r="E103" s="17" t="n"/>
      <c r="F103" s="17" t="n"/>
      <c r="G103" s="19" t="n"/>
      <c r="H103" s="19" t="n"/>
      <c r="I103" s="19" t="n"/>
      <c r="J103" s="19" t="n"/>
      <c r="K103" s="20" t="n"/>
      <c r="L103" s="19" t="n"/>
      <c r="M103" s="21">
        <f>IF($A103="","",IF($F103="","",IFERROR(VLOOKUP($F103,Assumptions!$A$3:$C$9,2,FALSE),"")))</f>
        <v/>
      </c>
      <c r="N103" s="22">
        <f>IF($A103="","",IF(OR(NOT(ISNUMBER($K103)),NOT(ISNUMBER($M103))),"",IFERROR($K103*$M103,"")))</f>
        <v/>
      </c>
      <c r="O103" s="23">
        <f>IF($A103="","",IF(OR(NOT(ISNUMBER($I103)),NOT(ISNUMBER(Assumptions!$J$3))),"",MAX(0,Assumptions!$J$3-$I103)))</f>
        <v/>
      </c>
      <c r="P103" s="24">
        <f>IF($A103="","",IF($F103="","Set stage",IF(OR($F103="Won",$F103="Lost"),"Closed",IF(NOT(ISNUMBER($J103)),"Set next action",IF(NOT(ISNUMBER(Assumptions!$J$3)),"Review date needed",IF($J103&lt;Assumptions!$J$3,"Past due",IF($J103=Assumptions!$J$3,"Due today",IF(AND(ISNUMBER($O103),IFERROR($O103&gt;VLOOKUP($F103,Assumptions!$A$3:$C$9,3,FALSE),FALSE)),"Check inactivity","On track"))))))))</f>
        <v/>
      </c>
      <c r="Q103" s="18" t="n"/>
    </row>
    <row r="104" ht="30" customHeight="1">
      <c r="A104" s="17" t="n"/>
      <c r="B104" s="18" t="n"/>
      <c r="C104" s="17" t="n"/>
      <c r="D104" s="17" t="n"/>
      <c r="E104" s="17" t="n"/>
      <c r="F104" s="17" t="n"/>
      <c r="G104" s="19" t="n"/>
      <c r="H104" s="19" t="n"/>
      <c r="I104" s="19" t="n"/>
      <c r="J104" s="19" t="n"/>
      <c r="K104" s="20" t="n"/>
      <c r="L104" s="19" t="n"/>
      <c r="M104" s="25">
        <f>IF($A104="","",IF($F104="","",IFERROR(VLOOKUP($F104,Assumptions!$A$3:$C$9,2,FALSE),"")))</f>
        <v/>
      </c>
      <c r="N104" s="26">
        <f>IF($A104="","",IF(OR(NOT(ISNUMBER($K104)),NOT(ISNUMBER($M104))),"",IFERROR($K104*$M104,"")))</f>
        <v/>
      </c>
      <c r="O104" s="27">
        <f>IF($A104="","",IF(OR(NOT(ISNUMBER($I104)),NOT(ISNUMBER(Assumptions!$J$3))),"",MAX(0,Assumptions!$J$3-$I104)))</f>
        <v/>
      </c>
      <c r="P104" s="28">
        <f>IF($A104="","",IF($F104="","Set stage",IF(OR($F104="Won",$F104="Lost"),"Closed",IF(NOT(ISNUMBER($J104)),"Set next action",IF(NOT(ISNUMBER(Assumptions!$J$3)),"Review date needed",IF($J104&lt;Assumptions!$J$3,"Past due",IF($J104=Assumptions!$J$3,"Due today",IF(AND(ISNUMBER($O104),IFERROR($O104&gt;VLOOKUP($F104,Assumptions!$A$3:$C$9,3,FALSE),FALSE)),"Check inactivity","On track"))))))))</f>
        <v/>
      </c>
      <c r="Q104" s="18" t="n"/>
    </row>
  </sheetData>
  <autoFilter ref="A4:Q104"/>
  <mergeCells count="1">
    <mergeCell ref="A1:Q1"/>
  </mergeCells>
  <conditionalFormatting sqref="A5:A104">
    <cfRule type="expression" priority="1" dxfId="0">
      <formula>AND($A5&lt;&gt;"",COUNTIF($A$5:$A$104,$A5)&gt;1)</formula>
    </cfRule>
  </conditionalFormatting>
  <conditionalFormatting sqref="K5:K104">
    <cfRule type="expression" priority="2" dxfId="1">
      <formula>AND(ISNUMBER($K5),ISNUMBER(Assumptions!$J$4),$K5&gt;=Assumptions!$J$4,$F5&lt;&gt;"Won",$F5&lt;&gt;"Lost")</formula>
    </cfRule>
  </conditionalFormatting>
  <conditionalFormatting sqref="L5:L104">
    <cfRule type="expression" priority="3" dxfId="0">
      <formula>AND($A5&lt;&gt;"",$F5&lt;&gt;"Won",$F5&lt;&gt;"Lost",ISNUMBER($L5),ISNUMBER(Assumptions!$J$3),$L5&lt;Assumptions!$J$3)</formula>
    </cfRule>
  </conditionalFormatting>
  <conditionalFormatting sqref="P5:P104">
    <cfRule type="expression" priority="4" dxfId="0">
      <formula>$P5="Past due"</formula>
    </cfRule>
    <cfRule type="expression" priority="5" dxfId="2">
      <formula>$P5="Due today"</formula>
    </cfRule>
    <cfRule type="expression" priority="6" dxfId="0">
      <formula>$P5="Check inactivity"</formula>
    </cfRule>
    <cfRule type="expression" priority="7" dxfId="1">
      <formula>$P5="On track"</formula>
    </cfRule>
    <cfRule type="expression" priority="8" dxfId="1">
      <formula>$P5="Closed"</formula>
    </cfRule>
    <cfRule type="expression" priority="9" dxfId="3">
      <formula>OR($P5="Set next action",$P5="Set stage",$P5="Review date needed")</formula>
    </cfRule>
  </conditionalFormatting>
  <dataValidations count="7">
    <dataValidation sqref="A5:A104" showDropDown="0" showInputMessage="1" showErrorMessage="1" allowBlank="0" errorTitle="Duplicate prospect ID" error="Enter a unique prospect ID or leave the cell blank." promptTitle="Prospect ID" prompt="Use one unique administrative identifier per prospect." type="custom">
      <formula1>=OR(A5="",COUNTIF($A$5:$A$104,A5)=1)</formula1>
    </dataValidation>
    <dataValidation sqref="C5:C104" showDropDown="0" showInputMessage="0" showErrorMessage="1" allowBlank="0" errorTitle="Line not listed" error="Select a listed line of business or update the Assumptions list." type="list">
      <formula1>=INDIRECT("'Assumptions'!$G$3:$G$12")</formula1>
    </dataValidation>
    <dataValidation sqref="D5:D104" showDropDown="0" showInputMessage="0" showErrorMessage="1" allowBlank="0" errorTitle="Source not listed" error="Select a listed source or update the Assumptions list." type="list">
      <formula1>=INDIRECT("'Assumptions'!$F$3:$F$12")</formula1>
    </dataValidation>
    <dataValidation sqref="E5:E104" showDropDown="0" showInputMessage="0" showErrorMessage="1" allowBlank="0" errorTitle="Owner not listed" error="Select a listed fictional owner or update the Assumptions list." type="list">
      <formula1>=INDIRECT("'Assumptions'!$E$3:$E$12")</formula1>
    </dataValidation>
    <dataValidation sqref="F5:F104" showDropDown="0" showInputMessage="0" showErrorMessage="1" allowBlank="0" errorTitle="Stage not listed" error="Select a stage from the editable Assumptions list." type="list">
      <formula1>=INDIRECT("'Assumptions'!$A$3:$A$9")</formula1>
    </dataValidation>
    <dataValidation sqref="G5:J104 L5:L104" showDropDown="0" showInputMessage="0" showErrorMessage="1" allowBlank="0" errorTitle="Date outside prepared range" error="Enter a date from 01/01/2020 through 12/31/2100 or leave it blank." type="date" operator="between">
      <formula1>DATE(2020,1,1)</formula1>
      <formula2>DATE(2100,12,31)</formula2>
    </dataValidation>
    <dataValidation sqref="K5:K104" showDropDown="0" showInputMessage="0" showErrorMessage="1" allowBlank="0" errorTitle="Invalid estimated premium" error="Enter an amount from $0.00 through $100,000,000.00 or leave it blank." type="decimal" operator="between">
      <formula1>0</formula1>
      <formula2>100000000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F7B78"/>
    <outlinePr summaryBelow="1" summaryRight="1"/>
    <pageSetUpPr/>
  </sheetPr>
  <dimension ref="A1:J1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7" customWidth="1" min="3" max="3"/>
    <col width="3" customWidth="1" min="4" max="4"/>
    <col width="20" customWidth="1" min="5" max="5"/>
    <col width="20" customWidth="1" min="6" max="6"/>
    <col width="24" customWidth="1" min="7" max="7"/>
    <col width="3" customWidth="1" min="8" max="8"/>
    <col width="23" customWidth="1" min="9" max="9"/>
    <col width="18" customWidth="1" min="10" max="10"/>
  </cols>
  <sheetData>
    <row r="1" ht="28" customHeight="1">
      <c r="A1" s="1" t="inlineStr">
        <is>
          <t>Pipeline Assumptions and Editable Lists</t>
        </is>
      </c>
    </row>
    <row r="2">
      <c r="A2" s="5" t="inlineStr">
        <is>
          <t>Stage</t>
        </is>
      </c>
      <c r="B2" s="5" t="inlineStr">
        <is>
          <t>Probability</t>
        </is>
      </c>
      <c r="C2" s="5" t="inlineStr">
        <is>
          <t>Follow-Up Days</t>
        </is>
      </c>
      <c r="E2" s="3" t="inlineStr">
        <is>
          <t>Owner</t>
        </is>
      </c>
      <c r="F2" s="3" t="inlineStr">
        <is>
          <t>Source</t>
        </is>
      </c>
      <c r="G2" s="3" t="inlineStr">
        <is>
          <t>Line of Business</t>
        </is>
      </c>
      <c r="I2" s="5" t="inlineStr">
        <is>
          <t>Setting</t>
        </is>
      </c>
      <c r="J2" s="5" t="inlineStr">
        <is>
          <t>Value</t>
        </is>
      </c>
    </row>
    <row r="3">
      <c r="A3" s="29" t="inlineStr">
        <is>
          <t>New Lead</t>
        </is>
      </c>
      <c r="B3" s="30" t="n">
        <v>0.1</v>
      </c>
      <c r="C3" s="31" t="n">
        <v>3</v>
      </c>
      <c r="E3" s="29" t="inlineStr">
        <is>
          <t>Avery Sample</t>
        </is>
      </c>
      <c r="F3" s="29" t="inlineStr">
        <is>
          <t>Referral</t>
        </is>
      </c>
      <c r="G3" s="29" t="inlineStr">
        <is>
          <t>Business Owners</t>
        </is>
      </c>
      <c r="I3" s="29" t="inlineStr">
        <is>
          <t>Review Date</t>
        </is>
      </c>
      <c r="J3" s="32" t="n">
        <v>46275</v>
      </c>
    </row>
    <row r="4">
      <c r="A4" s="29" t="inlineStr">
        <is>
          <t>Contacted</t>
        </is>
      </c>
      <c r="B4" s="30" t="n">
        <v>0.2</v>
      </c>
      <c r="C4" s="31" t="n">
        <v>5</v>
      </c>
      <c r="E4" s="29" t="inlineStr">
        <is>
          <t>Jordan Example</t>
        </is>
      </c>
      <c r="F4" s="29" t="inlineStr">
        <is>
          <t>Direct Inquiry</t>
        </is>
      </c>
      <c r="G4" s="29" t="inlineStr">
        <is>
          <t>General Liability</t>
        </is>
      </c>
      <c r="I4" s="29" t="inlineStr">
        <is>
          <t>High-Value Threshold</t>
        </is>
      </c>
      <c r="J4" s="33" t="n">
        <v>10000</v>
      </c>
    </row>
    <row r="5">
      <c r="A5" s="29" t="inlineStr">
        <is>
          <t>Qualified</t>
        </is>
      </c>
      <c r="B5" s="30" t="n">
        <v>0.4</v>
      </c>
      <c r="C5" s="31" t="n">
        <v>7</v>
      </c>
      <c r="E5" s="29" t="inlineStr">
        <is>
          <t>Casey Fictional</t>
        </is>
      </c>
      <c r="F5" s="29" t="inlineStr">
        <is>
          <t>Community Event</t>
        </is>
      </c>
      <c r="G5" s="29" t="inlineStr">
        <is>
          <t>Commercial Auto</t>
        </is>
      </c>
      <c r="I5" s="29" t="inlineStr">
        <is>
          <t>Near-Term Days</t>
        </is>
      </c>
      <c r="J5" s="34" t="n">
        <v>14</v>
      </c>
    </row>
    <row r="6">
      <c r="A6" s="29" t="inlineStr">
        <is>
          <t>Quoted</t>
        </is>
      </c>
      <c r="B6" s="30" t="n">
        <v>0.65</v>
      </c>
      <c r="C6" s="31" t="n">
        <v>5</v>
      </c>
      <c r="E6" s="29" t="n"/>
      <c r="F6" s="29" t="inlineStr">
        <is>
          <t>Existing Client</t>
        </is>
      </c>
      <c r="G6" s="29" t="inlineStr">
        <is>
          <t>Workers Compensation</t>
        </is>
      </c>
    </row>
    <row r="7">
      <c r="A7" s="29" t="inlineStr">
        <is>
          <t>Decision Pending</t>
        </is>
      </c>
      <c r="B7" s="30" t="n">
        <v>0.8</v>
      </c>
      <c r="C7" s="31" t="n">
        <v>3</v>
      </c>
      <c r="E7" s="29" t="n"/>
      <c r="F7" s="29" t="inlineStr">
        <is>
          <t>Producer Outreach</t>
        </is>
      </c>
      <c r="G7" s="29" t="inlineStr">
        <is>
          <t>Personal Auto</t>
        </is>
      </c>
    </row>
    <row r="8">
      <c r="A8" s="29" t="inlineStr">
        <is>
          <t>Won</t>
        </is>
      </c>
      <c r="B8" s="30" t="n">
        <v>1</v>
      </c>
      <c r="C8" s="31" t="n">
        <v>0</v>
      </c>
      <c r="E8" s="29" t="n"/>
      <c r="F8" s="29" t="n"/>
      <c r="G8" s="29" t="inlineStr">
        <is>
          <t>Homeowners</t>
        </is>
      </c>
    </row>
    <row r="9">
      <c r="A9" s="29" t="inlineStr">
        <is>
          <t>Lost</t>
        </is>
      </c>
      <c r="B9" s="30" t="n">
        <v>0</v>
      </c>
      <c r="C9" s="31" t="n">
        <v>0</v>
      </c>
      <c r="E9" s="29" t="n"/>
      <c r="F9" s="29" t="n"/>
      <c r="G9" s="29" t="inlineStr">
        <is>
          <t>Umbrella</t>
        </is>
      </c>
    </row>
    <row r="10">
      <c r="E10" s="29" t="n"/>
      <c r="F10" s="29" t="n"/>
      <c r="G10" s="29" t="n"/>
    </row>
    <row r="11">
      <c r="E11" s="29" t="n"/>
      <c r="F11" s="29" t="n"/>
      <c r="G11" s="29" t="n"/>
    </row>
    <row r="12">
      <c r="E12" s="29" t="n"/>
      <c r="F12" s="29" t="n"/>
      <c r="G12" s="29" t="n"/>
    </row>
    <row r="13"/>
    <row r="14" ht="24" customHeight="1">
      <c r="A14" s="2" t="inlineStr">
        <is>
          <t>Edit probabilities, review intervals, settings, and list choices before agency use. Blank list slots are available.</t>
        </is>
      </c>
    </row>
  </sheetData>
  <autoFilter ref="A2:C9"/>
  <mergeCells count="1">
    <mergeCell ref="A1:J1"/>
  </mergeCells>
  <dataValidations count="5">
    <dataValidation sqref="B3:B9" showDropDown="0" showInputMessage="0" showErrorMessage="1" allowBlank="0" errorTitle="Invalid probability" error="Enter a probability from 0% through 100%." type="decimal" operator="between">
      <formula1>0</formula1>
      <formula2>1</formula2>
    </dataValidation>
    <dataValidation sqref="C3:C9" showDropDown="0" showInputMessage="0" showErrorMessage="1" allowBlank="0" errorTitle="Invalid follow-up interval" error="Enter a whole number from 0 through 365 days." type="whole" operator="between">
      <formula1>0</formula1>
      <formula2>365</formula2>
    </dataValidation>
    <dataValidation sqref="J3" showDropDown="0" showInputMessage="0" showErrorMessage="1" allowBlank="0" errorTitle="Invalid review date" error="Enter a review date from 01/01/2020 through 12/31/2100." type="date" operator="between">
      <formula1>DATE(2020,1,1)</formula1>
      <formula2>DATE(2100,12,31)</formula2>
    </dataValidation>
    <dataValidation sqref="J4" showDropDown="0" showInputMessage="0" showErrorMessage="1" allowBlank="0" errorTitle="Invalid threshold" error="Enter an amount from $0.00 through $100,000,000.00." type="decimal" operator="between">
      <formula1>0</formula1>
      <formula2>100000000</formula2>
    </dataValidation>
    <dataValidation sqref="J5" showDropDown="0" showInputMessage="0" showErrorMessage="1" allowBlank="0" errorTitle="Invalid day horizon" error="Enter a whole number from 0 through 365 days." type="whole" operator="between">
      <formula1>0</formula1>
      <formula2>365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2026-09-10T00:16:51Z</dcterms:created>
  <dcterms:modified xmlns:dcterms="http://purl.org/dc/terms/" xmlns:xsi="http://www.w3.org/2001/XMLSchema-instance" xsi:type="dcterms:W3CDTF">2026-09-10T00:16:51+00:00Z</dcterms:modified>
</cp:coreProperties>
</file>