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Quo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'Quotes'!$A$3:$T$103</definedName>
    <definedName name="_xlnm._FilterDatabase" localSheetId="2" hidden="1">'Assumptions'!$A$3:$C$9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52666F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left" vertical="top" wrapText="1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4" fillId="5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Workbook</author>
  </authors>
  <commentList>
    <comment ref="J3" authorId="0" shapeId="0">
      <text>
        <t>Annualized Cost equals term premium plus fees, multiplied by 12 and divided by term months.</t>
      </text>
    </comment>
    <comment ref="K3" authorId="0" shapeId="0">
      <text>
        <t>Difference from Lowest compares entered annualized costs only and does not evaluate coverage.</t>
      </text>
    </comment>
    <comment ref="Q3" authorId="0" shapeId="0">
      <text>
        <t>Cost Rank is based only on entered annualized cost. It is not a recommendation.</t>
      </text>
    </comment>
    <comment ref="S3" authorId="0" shapeId="0">
      <text>
        <t>Alerts prompt a human review of entered dates, amounts, status, and assumptions.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H1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3" customWidth="1" min="2" max="2"/>
    <col width="3" customWidth="1" min="3" max="3"/>
    <col width="25" customWidth="1" min="4" max="4"/>
    <col width="40" customWidth="1" min="5" max="5"/>
    <col width="3" customWidth="1" min="6" max="6"/>
    <col width="3" customWidth="1" min="7" max="7"/>
    <col width="3" customWidth="1" min="8" max="8"/>
  </cols>
  <sheetData>
    <row r="1" ht="27" customHeight="1">
      <c r="A1" s="1" t="inlineStr">
        <is>
          <t>Insurance Quote Comparison Worksheet</t>
        </is>
      </c>
      <c r="B1" s="25" t="n"/>
      <c r="C1" s="25" t="n"/>
      <c r="D1" s="25" t="n"/>
      <c r="E1" s="25" t="n"/>
      <c r="F1" s="25" t="n"/>
      <c r="G1" s="25" t="n"/>
      <c r="H1" s="26" t="n"/>
    </row>
    <row r="2"/>
    <row r="3">
      <c r="A3" s="2" t="inlineStr">
        <is>
          <t>Comparison Indicators</t>
        </is>
      </c>
      <c r="B3" s="2" t="n"/>
      <c r="D3" s="2" t="inlineStr">
        <is>
          <t>First Selected Quote</t>
        </is>
      </c>
      <c r="E3" s="2" t="n"/>
    </row>
    <row r="4" ht="24" customHeight="1">
      <c r="A4" s="3" t="inlineStr">
        <is>
          <t>Prospect</t>
        </is>
      </c>
      <c r="B4" s="4">
        <f>IF(Assumptions!$B$4="","",Assumptions!$B$4)</f>
        <v/>
      </c>
      <c r="D4" s="3" t="inlineStr">
        <is>
          <t>Quote ID</t>
        </is>
      </c>
      <c r="E4" s="4">
        <f>IFERROR(INDEX(Quotes!$A$4:$A$103,MATCH("Selected",Quotes!$P$4:$P$103,0)),"")</f>
        <v/>
      </c>
    </row>
    <row r="5" ht="24" customHeight="1">
      <c r="A5" s="3" t="inlineStr">
        <is>
          <t>Target Effective Date</t>
        </is>
      </c>
      <c r="B5" s="5">
        <f>IF(ISNUMBER(Assumptions!$B$5),Assumptions!$B$5,"")</f>
        <v/>
      </c>
      <c r="D5" s="3" t="inlineStr">
        <is>
          <t>Carrier / Market</t>
        </is>
      </c>
      <c r="E5" s="4">
        <f>IFERROR(INDEX(Quotes!$B$4:$B$103,MATCH("Selected",Quotes!$P$4:$P$103,0)),"")</f>
        <v/>
      </c>
    </row>
    <row r="6" ht="24" customHeight="1">
      <c r="A6" s="3" t="inlineStr">
        <is>
          <t>Quotes Entered</t>
        </is>
      </c>
      <c r="B6" s="4">
        <f>COUNTIF(Quotes!$A$4:$A$103,"?*")</f>
        <v/>
      </c>
      <c r="D6" s="3" t="inlineStr">
        <is>
          <t>Annualized Cost</t>
        </is>
      </c>
      <c r="E6" s="27">
        <f>IFERROR(INDEX(Quotes!$J$4:$J$103,MATCH("Selected",Quotes!$P$4:$P$103,0)),"")</f>
        <v/>
      </c>
    </row>
    <row r="7" ht="24" customHeight="1">
      <c r="A7" s="3" t="inlineStr">
        <is>
          <t>Comparable Terms</t>
        </is>
      </c>
      <c r="B7" s="4">
        <f>COUNTIFS(Quotes!$A$4:$A$103,"?*",Quotes!$N$4:$N$103,"Yes")</f>
        <v/>
      </c>
      <c r="D7" s="3" t="inlineStr">
        <is>
          <t>Difference from Lowest</t>
        </is>
      </c>
      <c r="E7" s="27">
        <f>IFERROR(INDEX(Quotes!$K$4:$K$103,MATCH("Selected",Quotes!$P$4:$P$103,0)),"")</f>
        <v/>
      </c>
    </row>
    <row r="8" ht="24" customHeight="1">
      <c r="A8" s="3" t="inlineStr">
        <is>
          <t>Comparable Share</t>
        </is>
      </c>
      <c r="B8" s="28">
        <f>IFERROR($B$7/$B$6,"")</f>
        <v/>
      </c>
      <c r="D8" s="3" t="inlineStr">
        <is>
          <t>Limit Description</t>
        </is>
      </c>
      <c r="E8" s="4">
        <f>IFERROR(INDEX(Quotes!$L$4:$L$103,MATCH("Selected",Quotes!$P$4:$P$103,0)),"")</f>
        <v/>
      </c>
    </row>
    <row r="9" ht="24" customHeight="1">
      <c r="A9" s="3" t="inlineStr">
        <is>
          <t>Under Review</t>
        </is>
      </c>
      <c r="B9" s="4">
        <f>COUNTIFS(Quotes!$A$4:$A$103,"?*",Quotes!$P$4:$P$103,"Under Review")</f>
        <v/>
      </c>
      <c r="D9" s="3" t="inlineStr">
        <is>
          <t>Deductible</t>
        </is>
      </c>
      <c r="E9" s="27">
        <f>IFERROR(INDEX(Quotes!$M$4:$M$103,MATCH("Selected",Quotes!$P$4:$P$103,0)),"")</f>
        <v/>
      </c>
    </row>
    <row r="10" ht="24" customHeight="1">
      <c r="A10" s="3" t="inlineStr">
        <is>
          <t>Selected Count</t>
        </is>
      </c>
      <c r="B10" s="4">
        <f>COUNTIFS(Quotes!$A$4:$A$103,"?*",Quotes!$P$4:$P$103,"Selected")</f>
        <v/>
      </c>
      <c r="D10" s="3" t="inlineStr">
        <is>
          <t>Comparable Terms?</t>
        </is>
      </c>
      <c r="E10" s="4">
        <f>IFERROR(INDEX(Quotes!$N$4:$N$103,MATCH("Selected",Quotes!$P$4:$P$103,0)),"")</f>
        <v/>
      </c>
    </row>
    <row r="11" ht="24" customHeight="1">
      <c r="A11" s="3" t="inlineStr">
        <is>
          <t>Total Term Premium</t>
        </is>
      </c>
      <c r="B11" s="27">
        <f>IF(COUNT(Quotes!$H$4:$H$103)=0,"",SUM(Quotes!$H$4:$H$103))</f>
        <v/>
      </c>
      <c r="D11" s="3" t="inlineStr">
        <is>
          <t>Effective Date</t>
        </is>
      </c>
      <c r="E11" s="5">
        <f>IFERROR(INDEX(Quotes!$D$4:$D$103,MATCH("Selected",Quotes!$P$4:$P$103,0)),"")</f>
        <v/>
      </c>
    </row>
    <row r="12" ht="24" customHeight="1">
      <c r="A12" s="3" t="inlineStr">
        <is>
          <t>Lowest Annualized Cost</t>
        </is>
      </c>
      <c r="B12" s="27">
        <f>IF(COUNT(Quotes!$J$4:$J$103)=0,"",MIN(Quotes!$J$4:$J$103))</f>
        <v/>
      </c>
      <c r="D12" s="3" t="inlineStr">
        <is>
          <t>Quote Expires</t>
        </is>
      </c>
      <c r="E12" s="5">
        <f>IFERROR(INDEX(Quotes!$E$4:$E$103,MATCH("Selected",Quotes!$P$4:$P$103,0)),"")</f>
        <v/>
      </c>
    </row>
    <row r="13" ht="24" customHeight="1">
      <c r="A13" s="3" t="inlineStr">
        <is>
          <t>Average Annualized Cost</t>
        </is>
      </c>
      <c r="B13" s="27">
        <f>IFERROR(AVERAGE(Quotes!$J$4:$J$103),"")</f>
        <v/>
      </c>
      <c r="D13" s="3" t="inlineStr">
        <is>
          <t>Owner</t>
        </is>
      </c>
      <c r="E13" s="4">
        <f>IFERROR(INDEX(Quotes!$O$4:$O$103,MATCH("Selected",Quotes!$P$4:$P$103,0)),"")</f>
        <v/>
      </c>
    </row>
    <row r="14" ht="24" customHeight="1">
      <c r="A14" s="3" t="inlineStr">
        <is>
          <t>Annualized Cost Spread</t>
        </is>
      </c>
      <c r="B14" s="27">
        <f>IF(COUNT(Quotes!$J$4:$J$103)&lt;2,"",MAX(Quotes!$J$4:$J$103)-MIN(Quotes!$J$4:$J$103))</f>
        <v/>
      </c>
    </row>
    <row r="15" ht="24" customHeight="1">
      <c r="A15" s="3" t="inlineStr">
        <is>
          <t>Open Review Alerts</t>
        </is>
      </c>
      <c r="B15" s="4">
        <f>COUNTIF(Quotes!$S$4:$S$103,"?*")</f>
        <v/>
      </c>
    </row>
    <row r="16" ht="24" customHeight="1">
      <c r="A16" s="3" t="inlineStr">
        <is>
          <t>Earliest Quote Expiration</t>
        </is>
      </c>
      <c r="B16" s="5">
        <f>IF(COUNT(Quotes!$E$4:$E$103)=0,"",MIN(Quotes!$E$4:$E$103))</f>
        <v/>
      </c>
    </row>
  </sheetData>
  <mergeCells count="1">
    <mergeCell ref="A1:H1"/>
  </mergeCells>
  <conditionalFormatting sqref="B10">
    <cfRule type="expression" priority="1" dxfId="0">
      <formula>$B$10&gt;1</formula>
    </cfRule>
  </conditionalFormatting>
  <conditionalFormatting sqref="B15">
    <cfRule type="expression" priority="2" dxfId="0">
      <formula>$B$15&gt;0</formula>
    </cfRule>
  </conditionalFormatting>
  <conditionalFormatting sqref="B12">
    <cfRule type="expression" priority="3" dxfId="1">
      <formula>ISNUMBER($B$12)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Z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4" customWidth="1" min="4" max="4"/>
    <col width="14" customWidth="1" min="5" max="5"/>
    <col width="21" customWidth="1" min="6" max="6"/>
    <col width="13" customWidth="1" min="7" max="7"/>
    <col width="16" customWidth="1" min="8" max="8"/>
    <col width="13" customWidth="1" min="9" max="9"/>
    <col width="17" customWidth="1" min="10" max="10"/>
    <col width="20" customWidth="1" min="11" max="11"/>
    <col width="40" customWidth="1" min="12" max="12"/>
    <col width="14" customWidth="1" min="13" max="13"/>
    <col width="18" customWidth="1" min="14" max="14"/>
    <col width="25" customWidth="1" min="15" max="15"/>
    <col width="17" customWidth="1" min="16" max="16"/>
    <col width="11" customWidth="1" min="17" max="17"/>
    <col width="18" customWidth="1" min="18" max="18"/>
    <col width="29" customWidth="1" min="19" max="19"/>
    <col width="36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27" customHeight="1">
      <c r="A1" s="1" t="inlineStr">
        <is>
          <t>Quote Comparison Records</t>
        </is>
      </c>
      <c r="B1" s="8" t="n"/>
      <c r="C1" s="8" t="n"/>
      <c r="D1" s="8" t="n"/>
      <c r="E1" s="8" t="n"/>
      <c r="F1" s="8" t="n"/>
      <c r="G1" s="8" t="n"/>
      <c r="H1" s="8" t="n"/>
      <c r="I1" s="8" t="n"/>
      <c r="J1" s="8" t="n"/>
      <c r="K1" s="8" t="n"/>
      <c r="L1" s="8" t="n"/>
      <c r="M1" s="8" t="n"/>
      <c r="N1" s="8" t="n"/>
      <c r="O1" s="8" t="n"/>
      <c r="P1" s="8" t="n"/>
      <c r="Q1" s="8" t="n"/>
      <c r="R1" s="8" t="n"/>
      <c r="S1" s="8" t="n"/>
      <c r="T1" s="8" t="n"/>
    </row>
    <row r="2" ht="22" customHeight="1">
      <c r="A2" s="9" t="inlineStr">
        <is>
          <t>Enter one row per carrier quote. Annualized cost is an administrative comparison calculation, not a coverage recommendation. All example records are fictional.</t>
        </is>
      </c>
    </row>
    <row r="3" ht="38" customHeight="1">
      <c r="A3" s="10" t="inlineStr">
        <is>
          <t>Quote ID</t>
        </is>
      </c>
      <c r="B3" s="10" t="inlineStr">
        <is>
          <t>Carrier / Market</t>
        </is>
      </c>
      <c r="C3" s="10" t="inlineStr">
        <is>
          <t>Quote Date</t>
        </is>
      </c>
      <c r="D3" s="10" t="inlineStr">
        <is>
          <t>Effective Date</t>
        </is>
      </c>
      <c r="E3" s="10" t="inlineStr">
        <is>
          <t>Quote Expires</t>
        </is>
      </c>
      <c r="F3" s="10" t="inlineStr">
        <is>
          <t>Policy Type</t>
        </is>
      </c>
      <c r="G3" s="10" t="inlineStr">
        <is>
          <t>Term (Months)</t>
        </is>
      </c>
      <c r="H3" s="10" t="inlineStr">
        <is>
          <t>Term Premium</t>
        </is>
      </c>
      <c r="I3" s="10" t="inlineStr">
        <is>
          <t>Fees</t>
        </is>
      </c>
      <c r="J3" s="10" t="inlineStr">
        <is>
          <t>Annualized Cost</t>
        </is>
      </c>
      <c r="K3" s="10" t="inlineStr">
        <is>
          <t>Difference from Lowest</t>
        </is>
      </c>
      <c r="L3" s="10" t="inlineStr">
        <is>
          <t>Limit Description</t>
        </is>
      </c>
      <c r="M3" s="10" t="inlineStr">
        <is>
          <t>Deductible</t>
        </is>
      </c>
      <c r="N3" s="10" t="inlineStr">
        <is>
          <t>Comparable Terms?</t>
        </is>
      </c>
      <c r="O3" s="10" t="inlineStr">
        <is>
          <t>Owner</t>
        </is>
      </c>
      <c r="P3" s="10" t="inlineStr">
        <is>
          <t>Status</t>
        </is>
      </c>
      <c r="Q3" s="10" t="inlineStr">
        <is>
          <t>Cost Rank</t>
        </is>
      </c>
      <c r="R3" s="10" t="inlineStr">
        <is>
          <t>Days to Expiration</t>
        </is>
      </c>
      <c r="S3" s="10" t="inlineStr">
        <is>
          <t>Review Alert</t>
        </is>
      </c>
      <c r="T3" s="10" t="inlineStr">
        <is>
          <t>Notes</t>
        </is>
      </c>
    </row>
    <row r="4" ht="38" customHeight="1">
      <c r="A4" s="11" t="inlineStr">
        <is>
          <t>FIC-Q-2026-001</t>
        </is>
      </c>
      <c r="B4" s="11" t="inlineStr">
        <is>
          <t>Fictional Blue Acorn Mutual</t>
        </is>
      </c>
      <c r="C4" s="12" t="n">
        <v>46265</v>
      </c>
      <c r="D4" s="12" t="n">
        <v>46305</v>
      </c>
      <c r="E4" s="12" t="n">
        <v>46289</v>
      </c>
      <c r="F4" s="11" t="inlineStr">
        <is>
          <t>Businessowners</t>
        </is>
      </c>
      <c r="G4" s="13" t="n">
        <v>12</v>
      </c>
      <c r="H4" s="29" t="n">
        <v>6400</v>
      </c>
      <c r="I4" s="29" t="n">
        <v>0</v>
      </c>
      <c r="J4" s="30">
        <f>IF(OR($A4="",NOT(ISNUMBER($G4)),NOT(ISNUMBER($H4))),"",IFERROR(($H4+IF(ISNUMBER($I4),$I4,0))*12/$G4,""))</f>
        <v/>
      </c>
      <c r="K4" s="30">
        <f>IF($J4="","",IFERROR($J4-MIN($J$4:$J$103),""))</f>
        <v/>
      </c>
      <c r="L4" s="11" t="inlineStr">
        <is>
          <t>$1,000,000 each occurrence / $2,000,000 aggregate</t>
        </is>
      </c>
      <c r="M4" s="31" t="n">
        <v>1000</v>
      </c>
      <c r="N4" s="17" t="inlineStr">
        <is>
          <t>Yes</t>
        </is>
      </c>
      <c r="O4" s="11" t="inlineStr">
        <is>
          <t>Avery Lane (fictional)</t>
        </is>
      </c>
      <c r="P4" s="17" t="inlineStr">
        <is>
          <t>Under Review</t>
        </is>
      </c>
      <c r="Q4" s="18">
        <f>IF($J4="","",IFERROR(1+COUNTIF($J$4:$J$103,"&lt;"&amp;$J4),""))</f>
        <v/>
      </c>
      <c r="R4" s="18">
        <f>IF(NOT(ISNUMBER($E4)),"",$E4-TODAY())</f>
        <v/>
      </c>
      <c r="S4" s="19">
        <f>IF($A4="","",IF(NOT(ISNUMBER($G4)),"Check term months",IF(NOT(ISNUMBER($H4)),"Check term premium",IF(NOT(ISNUMBER($C4)),"Check quote date",IF(NOT(ISNUMBER($D4)),"Check effective date",IF(NOT(ISNUMBER($E4)),"Check expiration date",IF(OR($D4&lt;$C4,$E4&lt;$C4),"Check date order",IF(NOT(ISNUMBER(Assumptions!$B$8)),"Check alert-day setting",IF($R4&lt;0,"Expired - human review",IF($R4&lt;=Assumptions!$B$8,"Expiring soon - human review",IF($P4="","Check status",IF($P4="Selected","Selected - verify terms",""))))))))))))</f>
        <v/>
      </c>
      <c r="T4" s="11" t="inlineStr">
        <is>
          <t>Expiration is exactly at the alert-day boundary.</t>
        </is>
      </c>
      <c r="V4">
        <f>IF(Assumptions!$E$4="","",Assumptions!$E$4)</f>
        <v/>
      </c>
      <c r="W4">
        <f>IF(Assumptions!$F$4="","",Assumptions!$F$4)</f>
        <v/>
      </c>
      <c r="X4">
        <f>IF(Assumptions!$G$4="","",Assumptions!$G$4)</f>
        <v/>
      </c>
      <c r="Y4">
        <f>IF(Assumptions!$H$4="","",Assumptions!$H$4)</f>
        <v/>
      </c>
      <c r="Z4">
        <f>Assumptions!$B$6</f>
        <v/>
      </c>
    </row>
    <row r="5" ht="38" customHeight="1">
      <c r="A5" s="11" t="inlineStr">
        <is>
          <t>FIC-Q-2026-002</t>
        </is>
      </c>
      <c r="B5" s="11" t="inlineStr">
        <is>
          <t>Fictional Copper Finch Insurance Co.</t>
        </is>
      </c>
      <c r="C5" s="12" t="n">
        <v>46267</v>
      </c>
      <c r="D5" s="12" t="n">
        <v>46305</v>
      </c>
      <c r="E5" s="12" t="n">
        <v>46274</v>
      </c>
      <c r="F5" s="11" t="inlineStr">
        <is>
          <t>Businessowners</t>
        </is>
      </c>
      <c r="G5" s="13" t="n">
        <v>12</v>
      </c>
      <c r="H5" s="29" t="n">
        <v>6180</v>
      </c>
      <c r="I5" s="29" t="n">
        <v>250</v>
      </c>
      <c r="J5" s="32">
        <f>IF(OR($A5="",NOT(ISNUMBER($G5)),NOT(ISNUMBER($H5))),"",IFERROR(($H5+IF(ISNUMBER($I5),$I5,0))*12/$G5,""))</f>
        <v/>
      </c>
      <c r="K5" s="32">
        <f>IF($J5="","",IFERROR($J5-MIN($J$4:$J$103),""))</f>
        <v/>
      </c>
      <c r="L5" s="11" t="inlineStr">
        <is>
          <t>$1,000,000 each occurrence / $1,000,000 aggregate</t>
        </is>
      </c>
      <c r="M5" s="31" t="n">
        <v>2500</v>
      </c>
      <c r="N5" s="17" t="inlineStr">
        <is>
          <t>No</t>
        </is>
      </c>
      <c r="O5" s="11" t="inlineStr">
        <is>
          <t>Jordan Pike (fictional)</t>
        </is>
      </c>
      <c r="P5" s="17" t="inlineStr">
        <is>
          <t>Declined</t>
        </is>
      </c>
      <c r="Q5" s="21">
        <f>IF($J5="","",IFERROR(1+COUNTIF($J$4:$J$103,"&lt;"&amp;$J5),""))</f>
        <v/>
      </c>
      <c r="R5" s="21">
        <f>IF(NOT(ISNUMBER($E5)),"",$E5-TODAY())</f>
        <v/>
      </c>
      <c r="S5" s="4">
        <f>IF($A5="","",IF(NOT(ISNUMBER($G5)),"Check term months",IF(NOT(ISNUMBER($H5)),"Check term premium",IF(NOT(ISNUMBER($C5)),"Check quote date",IF(NOT(ISNUMBER($D5)),"Check effective date",IF(NOT(ISNUMBER($E5)),"Check expiration date",IF(OR($D5&lt;$C5,$E5&lt;$C5),"Check date order",IF(NOT(ISNUMBER(Assumptions!$B$8)),"Check alert-day setting",IF($R5&lt;0,"Expired - human review",IF($R5&lt;=Assumptions!$B$8,"Expiring soon - human review",IF($P5="","Check status",IF($P5="Selected","Selected - verify terms",""))))))))))))</f>
        <v/>
      </c>
      <c r="T5" s="11" t="inlineStr">
        <is>
          <t>Expired quote retained for administrative comparison.</t>
        </is>
      </c>
      <c r="V5">
        <f>IF(Assumptions!$E$5="","",Assumptions!$E$5)</f>
        <v/>
      </c>
      <c r="W5">
        <f>IF(Assumptions!$F$5="","",Assumptions!$F$5)</f>
        <v/>
      </c>
      <c r="X5">
        <f>IF(Assumptions!$G$5="","",Assumptions!$G$5)</f>
        <v/>
      </c>
      <c r="Y5">
        <f>IF(Assumptions!$H$5="","",Assumptions!$H$5)</f>
        <v/>
      </c>
      <c r="Z5">
        <f>Assumptions!$B$7</f>
        <v/>
      </c>
    </row>
    <row r="6" ht="38" customHeight="1">
      <c r="A6" s="11" t="inlineStr">
        <is>
          <t>FIC-Q-2026-003</t>
        </is>
      </c>
      <c r="B6" s="11" t="inlineStr">
        <is>
          <t>Fictional Lantern Prairie Indemnity</t>
        </is>
      </c>
      <c r="C6" s="12" t="n">
        <v>46268</v>
      </c>
      <c r="D6" s="12" t="n">
        <v>46305</v>
      </c>
      <c r="E6" s="12" t="n">
        <v>46290</v>
      </c>
      <c r="F6" s="11" t="inlineStr">
        <is>
          <t>Businessowners</t>
        </is>
      </c>
      <c r="G6" s="13" t="n">
        <v>12</v>
      </c>
      <c r="H6" s="29" t="n">
        <v>6550</v>
      </c>
      <c r="I6" s="29" t="n">
        <v>100</v>
      </c>
      <c r="J6" s="30">
        <f>IF(OR($A6="",NOT(ISNUMBER($G6)),NOT(ISNUMBER($H6))),"",IFERROR(($H6+IF(ISNUMBER($I6),$I6,0))*12/$G6,""))</f>
        <v/>
      </c>
      <c r="K6" s="30">
        <f>IF($J6="","",IFERROR($J6-MIN($J$4:$J$103),""))</f>
        <v/>
      </c>
      <c r="L6" s="11" t="inlineStr">
        <is>
          <t>$1,000,000 each occurrence / $2,000,000 aggregate</t>
        </is>
      </c>
      <c r="M6" s="31" t="n">
        <v>1000</v>
      </c>
      <c r="N6" s="17" t="inlineStr">
        <is>
          <t>Yes</t>
        </is>
      </c>
      <c r="O6" s="11" t="inlineStr">
        <is>
          <t>Morgan Vale (fictional)</t>
        </is>
      </c>
      <c r="P6" s="17" t="inlineStr">
        <is>
          <t>Received</t>
        </is>
      </c>
      <c r="Q6" s="18">
        <f>IF($J6="","",IFERROR(1+COUNTIF($J$4:$J$103,"&lt;"&amp;$J6),""))</f>
        <v/>
      </c>
      <c r="R6" s="18">
        <f>IF(NOT(ISNUMBER($E6)),"",$E6-TODAY())</f>
        <v/>
      </c>
      <c r="S6" s="19">
        <f>IF($A6="","",IF(NOT(ISNUMBER($G6)),"Check term months",IF(NOT(ISNUMBER($H6)),"Check term premium",IF(NOT(ISNUMBER($C6)),"Check quote date",IF(NOT(ISNUMBER($D6)),"Check effective date",IF(NOT(ISNUMBER($E6)),"Check expiration date",IF(OR($D6&lt;$C6,$E6&lt;$C6),"Check date order",IF(NOT(ISNUMBER(Assumptions!$B$8)),"Check alert-day setting",IF($R6&lt;0,"Expired - human review",IF($R6&lt;=Assumptions!$B$8,"Expiring soon - human review",IF($P6="","Check status",IF($P6="Selected","Selected - verify terms",""))))))))))))</f>
        <v/>
      </c>
      <c r="T6" s="11" t="inlineStr">
        <is>
          <t>Expiration is one day outside the current alert window.</t>
        </is>
      </c>
      <c r="V6">
        <f>IF(Assumptions!$E$6="","",Assumptions!$E$6)</f>
        <v/>
      </c>
      <c r="W6">
        <f>IF(Assumptions!$F$6="","",Assumptions!$F$6)</f>
        <v/>
      </c>
      <c r="Y6">
        <f>IF(Assumptions!$H$6="","",Assumptions!$H$6)</f>
        <v/>
      </c>
      <c r="Z6">
        <f>Assumptions!$B$8</f>
        <v/>
      </c>
    </row>
    <row r="7" ht="38" customHeight="1">
      <c r="A7" s="11" t="inlineStr">
        <is>
          <t>FIC-Q-2026-004</t>
        </is>
      </c>
      <c r="B7" s="11" t="inlineStr">
        <is>
          <t>Fictional Silver Kettle Insurance Co.</t>
        </is>
      </c>
      <c r="C7" s="12" t="n">
        <v>46269</v>
      </c>
      <c r="D7" s="12" t="n">
        <v>46305</v>
      </c>
      <c r="E7" s="12" t="n"/>
      <c r="F7" s="11" t="inlineStr">
        <is>
          <t>Businessowners</t>
        </is>
      </c>
      <c r="G7" s="13" t="n">
        <v>12</v>
      </c>
      <c r="H7" s="29" t="n">
        <v>6050</v>
      </c>
      <c r="I7" s="29" t="n">
        <v>100</v>
      </c>
      <c r="J7" s="32">
        <f>IF(OR($A7="",NOT(ISNUMBER($G7)),NOT(ISNUMBER($H7))),"",IFERROR(($H7+IF(ISNUMBER($I7),$I7,0))*12/$G7,""))</f>
        <v/>
      </c>
      <c r="K7" s="32">
        <f>IF($J7="","",IFERROR($J7-MIN($J$4:$J$103),""))</f>
        <v/>
      </c>
      <c r="L7" s="11" t="inlineStr">
        <is>
          <t>$500,000 each occurrence / $1,000,000 aggregate</t>
        </is>
      </c>
      <c r="M7" s="31" t="n">
        <v>5000</v>
      </c>
      <c r="N7" s="17" t="inlineStr">
        <is>
          <t>No</t>
        </is>
      </c>
      <c r="O7" s="11" t="inlineStr">
        <is>
          <t>Avery Lane (fictional)</t>
        </is>
      </c>
      <c r="P7" s="17" t="inlineStr">
        <is>
          <t>Under Review</t>
        </is>
      </c>
      <c r="Q7" s="21">
        <f>IF($J7="","",IFERROR(1+COUNTIF($J$4:$J$103,"&lt;"&amp;$J7),""))</f>
        <v/>
      </c>
      <c r="R7" s="21">
        <f>IF(NOT(ISNUMBER($E7)),"",$E7-TODAY())</f>
        <v/>
      </c>
      <c r="S7" s="4">
        <f>IF($A7="","",IF(NOT(ISNUMBER($G7)),"Check term months",IF(NOT(ISNUMBER($H7)),"Check term premium",IF(NOT(ISNUMBER($C7)),"Check quote date",IF(NOT(ISNUMBER($D7)),"Check effective date",IF(NOT(ISNUMBER($E7)),"Check expiration date",IF(OR($D7&lt;$C7,$E7&lt;$C7),"Check date order",IF(NOT(ISNUMBER(Assumptions!$B$8)),"Check alert-day setting",IF($R7&lt;0,"Expired - human review",IF($R7&lt;=Assumptions!$B$8,"Expiring soon - human review",IF($P7="","Check status",IF($P7="Selected","Selected - verify terms",""))))))))))))</f>
        <v/>
      </c>
      <c r="T7" s="11" t="inlineStr">
        <is>
          <t>Expiration date requires human confirmation.</t>
        </is>
      </c>
      <c r="V7">
        <f>IF(Assumptions!$E$7="","",Assumptions!$E$7)</f>
        <v/>
      </c>
      <c r="W7">
        <f>IF(Assumptions!$F$7="","",Assumptions!$F$7)</f>
        <v/>
      </c>
      <c r="Z7">
        <f>Assumptions!$B$9</f>
        <v/>
      </c>
    </row>
    <row r="8" ht="38" customHeight="1">
      <c r="A8" s="11" t="inlineStr">
        <is>
          <t>FIC-Q-2026-005</t>
        </is>
      </c>
      <c r="B8" s="11" t="inlineStr">
        <is>
          <t>Fictional Maple Comet Mutual</t>
        </is>
      </c>
      <c r="C8" s="12" t="n">
        <v>46270</v>
      </c>
      <c r="D8" s="12" t="n">
        <v>46305</v>
      </c>
      <c r="E8" s="12" t="n">
        <v>46280</v>
      </c>
      <c r="F8" s="11" t="inlineStr">
        <is>
          <t>Businessowners</t>
        </is>
      </c>
      <c r="G8" s="13" t="n">
        <v>6</v>
      </c>
      <c r="H8" s="29" t="n">
        <v>3200</v>
      </c>
      <c r="I8" s="29" t="n">
        <v>75</v>
      </c>
      <c r="J8" s="30">
        <f>IF(OR($A8="",NOT(ISNUMBER($G8)),NOT(ISNUMBER($H8))),"",IFERROR(($H8+IF(ISNUMBER($I8),$I8,0))*12/$G8,""))</f>
        <v/>
      </c>
      <c r="K8" s="30">
        <f>IF($J8="","",IFERROR($J8-MIN($J$4:$J$103),""))</f>
        <v/>
      </c>
      <c r="L8" s="11" t="inlineStr">
        <is>
          <t>$1,000,000 each occurrence / $2,000,000 aggregate</t>
        </is>
      </c>
      <c r="M8" s="31" t="n">
        <v>1000</v>
      </c>
      <c r="N8" s="17" t="inlineStr">
        <is>
          <t>Yes</t>
        </is>
      </c>
      <c r="O8" s="11" t="inlineStr">
        <is>
          <t>Jordan Pike (fictional)</t>
        </is>
      </c>
      <c r="P8" s="17" t="inlineStr">
        <is>
          <t>Shortlisted</t>
        </is>
      </c>
      <c r="Q8" s="18">
        <f>IF($J8="","",IFERROR(1+COUNTIF($J$4:$J$103,"&lt;"&amp;$J8),""))</f>
        <v/>
      </c>
      <c r="R8" s="18">
        <f>IF(NOT(ISNUMBER($E8)),"",$E8-TODAY())</f>
        <v/>
      </c>
      <c r="S8" s="19">
        <f>IF($A8="","",IF(NOT(ISNUMBER($G8)),"Check term months",IF(NOT(ISNUMBER($H8)),"Check term premium",IF(NOT(ISNUMBER($C8)),"Check quote date",IF(NOT(ISNUMBER($D8)),"Check effective date",IF(NOT(ISNUMBER($E8)),"Check expiration date",IF(OR($D8&lt;$C8,$E8&lt;$C8),"Check date order",IF(NOT(ISNUMBER(Assumptions!$B$8)),"Check alert-day setting",IF($R8&lt;0,"Expired - human review",IF($R8&lt;=Assumptions!$B$8,"Expiring soon - human review",IF($P8="","Check status",IF($P8="Selected","Selected - verify terms",""))))))))))))</f>
        <v/>
      </c>
      <c r="T8" s="11" t="inlineStr">
        <is>
          <t>Six-month term tests annualization.</t>
        </is>
      </c>
      <c r="V8">
        <f>IF(Assumptions!$E$8="","",Assumptions!$E$8)</f>
        <v/>
      </c>
      <c r="W8">
        <f>IF(Assumptions!$F$8="","",Assumptions!$F$8)</f>
        <v/>
      </c>
    </row>
    <row r="9" ht="38" customHeight="1">
      <c r="A9" s="11" t="inlineStr">
        <is>
          <t>FIC-Q-2026-006</t>
        </is>
      </c>
      <c r="B9" s="11" t="inlineStr">
        <is>
          <t>Fictional Tidal Juniper Insurance Co.</t>
        </is>
      </c>
      <c r="C9" s="12" t="n">
        <v>46271</v>
      </c>
      <c r="D9" s="12" t="n">
        <v>46305</v>
      </c>
      <c r="E9" s="12" t="n">
        <v>46305</v>
      </c>
      <c r="F9" s="11" t="inlineStr">
        <is>
          <t>Businessowners</t>
        </is>
      </c>
      <c r="G9" s="13" t="n">
        <v>18</v>
      </c>
      <c r="H9" s="29" t="n">
        <v>9500</v>
      </c>
      <c r="I9" s="29" t="n">
        <v>200</v>
      </c>
      <c r="J9" s="32">
        <f>IF(OR($A9="",NOT(ISNUMBER($G9)),NOT(ISNUMBER($H9))),"",IFERROR(($H9+IF(ISNUMBER($I9),$I9,0))*12/$G9,""))</f>
        <v/>
      </c>
      <c r="K9" s="32">
        <f>IF($J9="","",IFERROR($J9-MIN($J$4:$J$103),""))</f>
        <v/>
      </c>
      <c r="L9" s="11" t="inlineStr">
        <is>
          <t>$1,000,000 each occurrence / $2,000,000 aggregate</t>
        </is>
      </c>
      <c r="M9" s="31" t="n">
        <v>2500</v>
      </c>
      <c r="N9" s="17" t="inlineStr">
        <is>
          <t>Yes</t>
        </is>
      </c>
      <c r="O9" s="11" t="inlineStr">
        <is>
          <t>Morgan Vale (fictional)</t>
        </is>
      </c>
      <c r="P9" s="17" t="inlineStr">
        <is>
          <t>Selected</t>
        </is>
      </c>
      <c r="Q9" s="21">
        <f>IF($J9="","",IFERROR(1+COUNTIF($J$4:$J$103,"&lt;"&amp;$J9),""))</f>
        <v/>
      </c>
      <c r="R9" s="21">
        <f>IF(NOT(ISNUMBER($E9)),"",$E9-TODAY())</f>
        <v/>
      </c>
      <c r="S9" s="4">
        <f>IF($A9="","",IF(NOT(ISNUMBER($G9)),"Check term months",IF(NOT(ISNUMBER($H9)),"Check term premium",IF(NOT(ISNUMBER($C9)),"Check quote date",IF(NOT(ISNUMBER($D9)),"Check effective date",IF(NOT(ISNUMBER($E9)),"Check expiration date",IF(OR($D9&lt;$C9,$E9&lt;$C9),"Check date order",IF(NOT(ISNUMBER(Assumptions!$B$8)),"Check alert-day setting",IF($R9&lt;0,"Expired - human review",IF($R9&lt;=Assumptions!$B$8,"Expiring soon - human review",IF($P9="","Check status",IF($P9="Selected","Selected - verify terms",""))))))))))))</f>
        <v/>
      </c>
      <c r="T9" s="11" t="inlineStr">
        <is>
          <t>Selected status is an entered administrative decision.</t>
        </is>
      </c>
    </row>
    <row r="10" ht="38" customHeight="1">
      <c r="A10" s="11" t="inlineStr">
        <is>
          <t>FIC-Q-2026-007</t>
        </is>
      </c>
      <c r="B10" s="11" t="inlineStr">
        <is>
          <t>Fictional Golden Pebble Casualty</t>
        </is>
      </c>
      <c r="C10" s="12" t="n">
        <v>46272</v>
      </c>
      <c r="D10" s="12" t="n">
        <v>46305</v>
      </c>
      <c r="E10" s="12" t="n">
        <v>46287</v>
      </c>
      <c r="F10" s="11" t="inlineStr">
        <is>
          <t>Businessowners</t>
        </is>
      </c>
      <c r="G10" s="13" t="n">
        <v>12</v>
      </c>
      <c r="H10" s="29" t="n">
        <v>6725</v>
      </c>
      <c r="I10" s="29" t="n"/>
      <c r="J10" s="30">
        <f>IF(OR($A10="",NOT(ISNUMBER($G10)),NOT(ISNUMBER($H10))),"",IFERROR(($H10+IF(ISNUMBER($I10),$I10,0))*12/$G10,""))</f>
        <v/>
      </c>
      <c r="K10" s="30">
        <f>IF($J10="","",IFERROR($J10-MIN($J$4:$J$103),""))</f>
        <v/>
      </c>
      <c r="L10" s="11" t="inlineStr">
        <is>
          <t>$1,000,000 each occurrence / $2,000,000 aggregate</t>
        </is>
      </c>
      <c r="M10" s="31" t="n">
        <v>1000</v>
      </c>
      <c r="N10" s="17" t="inlineStr">
        <is>
          <t>Yes</t>
        </is>
      </c>
      <c r="O10" s="11" t="inlineStr">
        <is>
          <t>Avery Lane (fictional)</t>
        </is>
      </c>
      <c r="P10" s="17" t="inlineStr">
        <is>
          <t>Under Review</t>
        </is>
      </c>
      <c r="Q10" s="18">
        <f>IF($J10="","",IFERROR(1+COUNTIF($J$4:$J$103,"&lt;"&amp;$J10),""))</f>
        <v/>
      </c>
      <c r="R10" s="18">
        <f>IF(NOT(ISNUMBER($E10)),"",$E10-TODAY())</f>
        <v/>
      </c>
      <c r="S10" s="19">
        <f>IF($A10="","",IF(NOT(ISNUMBER($G10)),"Check term months",IF(NOT(ISNUMBER($H10)),"Check term premium",IF(NOT(ISNUMBER($C10)),"Check quote date",IF(NOT(ISNUMBER($D10)),"Check effective date",IF(NOT(ISNUMBER($E10)),"Check expiration date",IF(OR($D10&lt;$C10,$E10&lt;$C10),"Check date order",IF(NOT(ISNUMBER(Assumptions!$B$8)),"Check alert-day setting",IF($R10&lt;0,"Expired - human review",IF($R10&lt;=Assumptions!$B$8,"Expiring soon - human review",IF($P10="","Check status",IF($P10="Selected","Selected - verify terms",""))))))))))))</f>
        <v/>
      </c>
      <c r="T10" s="11" t="inlineStr">
        <is>
          <t>Blank fee input is treated as zero in the calculation.</t>
        </is>
      </c>
    </row>
    <row r="11" ht="38" customHeight="1">
      <c r="A11" s="11" t="inlineStr">
        <is>
          <t>FIC-Q-2026-008</t>
        </is>
      </c>
      <c r="B11" s="11" t="inlineStr">
        <is>
          <t>Fictional Birch Rocket Insurance Co.</t>
        </is>
      </c>
      <c r="C11" s="12" t="n">
        <v>46273</v>
      </c>
      <c r="D11" s="12" t="n">
        <v>46305</v>
      </c>
      <c r="E11" s="12" t="n">
        <v>46320</v>
      </c>
      <c r="F11" s="11" t="inlineStr">
        <is>
          <t>Businessowners</t>
        </is>
      </c>
      <c r="G11" s="13" t="n">
        <v>12</v>
      </c>
      <c r="H11" s="29" t="n">
        <v>6300</v>
      </c>
      <c r="I11" s="29" t="n">
        <v>325</v>
      </c>
      <c r="J11" s="32">
        <f>IF(OR($A11="",NOT(ISNUMBER($G11)),NOT(ISNUMBER($H11))),"",IFERROR(($H11+IF(ISNUMBER($I11),$I11,0))*12/$G11,""))</f>
        <v/>
      </c>
      <c r="K11" s="32">
        <f>IF($J11="","",IFERROR($J11-MIN($J$4:$J$103),""))</f>
        <v/>
      </c>
      <c r="L11" s="11" t="inlineStr">
        <is>
          <t>$1,000,000 each occurrence / $1,000,000 aggregate</t>
        </is>
      </c>
      <c r="M11" s="31" t="n">
        <v>2500</v>
      </c>
      <c r="N11" s="17" t="inlineStr">
        <is>
          <t>No</t>
        </is>
      </c>
      <c r="O11" s="11" t="inlineStr">
        <is>
          <t>Jordan Pike (fictional)</t>
        </is>
      </c>
      <c r="P11" s="17" t="inlineStr">
        <is>
          <t>Received</t>
        </is>
      </c>
      <c r="Q11" s="21">
        <f>IF($J11="","",IFERROR(1+COUNTIF($J$4:$J$103,"&lt;"&amp;$J11),""))</f>
        <v/>
      </c>
      <c r="R11" s="21">
        <f>IF(NOT(ISNUMBER($E11)),"",$E11-TODAY())</f>
        <v/>
      </c>
      <c r="S11" s="4">
        <f>IF($A11="","",IF(NOT(ISNUMBER($G11)),"Check term months",IF(NOT(ISNUMBER($H11)),"Check term premium",IF(NOT(ISNUMBER($C11)),"Check quote date",IF(NOT(ISNUMBER($D11)),"Check effective date",IF(NOT(ISNUMBER($E11)),"Check expiration date",IF(OR($D11&lt;$C11,$E11&lt;$C11),"Check date order",IF(NOT(ISNUMBER(Assumptions!$B$8)),"Check alert-day setting",IF($R11&lt;0,"Expired - human review",IF($R11&lt;=Assumptions!$B$8,"Expiring soon - human review",IF($P11="","Check status",IF($P11="Selected","Selected - verify terms",""))))))))))))</f>
        <v/>
      </c>
      <c r="T11" s="11" t="inlineStr">
        <is>
          <t>Comparable terms flag is intentionally set to No.</t>
        </is>
      </c>
    </row>
    <row r="12" ht="38" customHeight="1">
      <c r="A12" s="11" t="inlineStr">
        <is>
          <t>FIC-Q-2026-009</t>
        </is>
      </c>
      <c r="B12" s="11" t="inlineStr">
        <is>
          <t>Fictional Harbor Thistle Mutual</t>
        </is>
      </c>
      <c r="C12" s="12" t="n">
        <v>46274</v>
      </c>
      <c r="D12" s="12" t="n">
        <v>46305</v>
      </c>
      <c r="E12" s="12" t="n">
        <v>46282</v>
      </c>
      <c r="F12" s="11" t="inlineStr">
        <is>
          <t>Businessowners</t>
        </is>
      </c>
      <c r="G12" s="13" t="n">
        <v>24</v>
      </c>
      <c r="H12" s="29" t="n">
        <v>12400</v>
      </c>
      <c r="I12" s="29" t="n">
        <v>400</v>
      </c>
      <c r="J12" s="30">
        <f>IF(OR($A12="",NOT(ISNUMBER($G12)),NOT(ISNUMBER($H12))),"",IFERROR(($H12+IF(ISNUMBER($I12),$I12,0))*12/$G12,""))</f>
        <v/>
      </c>
      <c r="K12" s="30">
        <f>IF($J12="","",IFERROR($J12-MIN($J$4:$J$103),""))</f>
        <v/>
      </c>
      <c r="L12" s="11" t="inlineStr">
        <is>
          <t>$1,000,000 each occurrence / $2,000,000 aggregate</t>
        </is>
      </c>
      <c r="M12" s="31" t="n">
        <v>1000</v>
      </c>
      <c r="N12" s="17" t="inlineStr">
        <is>
          <t>Yes</t>
        </is>
      </c>
      <c r="O12" s="11" t="inlineStr">
        <is>
          <t>Morgan Vale (fictional)</t>
        </is>
      </c>
      <c r="P12" s="17" t="inlineStr">
        <is>
          <t>Shortlisted</t>
        </is>
      </c>
      <c r="Q12" s="18">
        <f>IF($J12="","",IFERROR(1+COUNTIF($J$4:$J$103,"&lt;"&amp;$J12),""))</f>
        <v/>
      </c>
      <c r="R12" s="18">
        <f>IF(NOT(ISNUMBER($E12)),"",$E12-TODAY())</f>
        <v/>
      </c>
      <c r="S12" s="19">
        <f>IF($A12="","",IF(NOT(ISNUMBER($G12)),"Check term months",IF(NOT(ISNUMBER($H12)),"Check term premium",IF(NOT(ISNUMBER($C12)),"Check quote date",IF(NOT(ISNUMBER($D12)),"Check effective date",IF(NOT(ISNUMBER($E12)),"Check expiration date",IF(OR($D12&lt;$C12,$E12&lt;$C12),"Check date order",IF(NOT(ISNUMBER(Assumptions!$B$8)),"Check alert-day setting",IF($R12&lt;0,"Expired - human review",IF($R12&lt;=Assumptions!$B$8,"Expiring soon - human review",IF($P12="","Check status",IF($P12="Selected","Selected - verify terms",""))))))))))))</f>
        <v/>
      </c>
      <c r="T12" s="11" t="inlineStr">
        <is>
          <t>Twenty-four-month term tests the editable maximum.</t>
        </is>
      </c>
    </row>
    <row r="13" ht="38" customHeight="1">
      <c r="A13" s="11" t="inlineStr">
        <is>
          <t>FIC-Q-2026-010</t>
        </is>
      </c>
      <c r="B13" s="11" t="inlineStr">
        <is>
          <t>Fictional Meadow Compass Insurance Co.</t>
        </is>
      </c>
      <c r="C13" s="12" t="n">
        <v>46275</v>
      </c>
      <c r="D13" s="12" t="n">
        <v>46305</v>
      </c>
      <c r="E13" s="12" t="n">
        <v>46335</v>
      </c>
      <c r="F13" s="11" t="inlineStr">
        <is>
          <t>Businessowners</t>
        </is>
      </c>
      <c r="G13" s="13" t="n">
        <v>12</v>
      </c>
      <c r="H13" s="29" t="n">
        <v>6450</v>
      </c>
      <c r="I13" s="29" t="n">
        <v>150</v>
      </c>
      <c r="J13" s="32">
        <f>IF(OR($A13="",NOT(ISNUMBER($G13)),NOT(ISNUMBER($H13))),"",IFERROR(($H13+IF(ISNUMBER($I13),$I13,0))*12/$G13,""))</f>
        <v/>
      </c>
      <c r="K13" s="32">
        <f>IF($J13="","",IFERROR($J13-MIN($J$4:$J$103),""))</f>
        <v/>
      </c>
      <c r="L13" s="11" t="inlineStr">
        <is>
          <t>$1,000,000 each occurrence / $2,000,000 aggregate</t>
        </is>
      </c>
      <c r="M13" s="31" t="n">
        <v>5000</v>
      </c>
      <c r="N13" s="17" t="inlineStr">
        <is>
          <t>Yes</t>
        </is>
      </c>
      <c r="O13" s="11" t="inlineStr">
        <is>
          <t>Avery Lane (fictional)</t>
        </is>
      </c>
      <c r="P13" s="17" t="inlineStr">
        <is>
          <t>Received</t>
        </is>
      </c>
      <c r="Q13" s="21">
        <f>IF($J13="","",IFERROR(1+COUNTIF($J$4:$J$103,"&lt;"&amp;$J13),""))</f>
        <v/>
      </c>
      <c r="R13" s="21">
        <f>IF(NOT(ISNUMBER($E13)),"",$E13-TODAY())</f>
        <v/>
      </c>
      <c r="S13" s="4">
        <f>IF($A13="","",IF(NOT(ISNUMBER($G13)),"Check term months",IF(NOT(ISNUMBER($H13)),"Check term premium",IF(NOT(ISNUMBER($C13)),"Check quote date",IF(NOT(ISNUMBER($D13)),"Check effective date",IF(NOT(ISNUMBER($E13)),"Check expiration date",IF(OR($D13&lt;$C13,$E13&lt;$C13),"Check date order",IF(NOT(ISNUMBER(Assumptions!$B$8)),"Check alert-day setting",IF($R13&lt;0,"Expired - human review",IF($R13&lt;=Assumptions!$B$8,"Expiring soon - human review",IF($P13="","Check status",IF($P13="Selected","Selected - verify terms",""))))))))))))</f>
        <v/>
      </c>
      <c r="T13" s="11" t="inlineStr">
        <is>
          <t>Quote date uses the workbook creation date.</t>
        </is>
      </c>
    </row>
    <row r="14" ht="22" customHeight="1">
      <c r="A14" s="11" t="n"/>
      <c r="B14" s="11" t="n"/>
      <c r="C14" s="12" t="n"/>
      <c r="D14" s="12" t="n"/>
      <c r="E14" s="12" t="n"/>
      <c r="F14" s="11" t="n"/>
      <c r="G14" s="13" t="n"/>
      <c r="H14" s="29" t="n"/>
      <c r="I14" s="29" t="n"/>
      <c r="J14" s="30">
        <f>IF(OR($A14="",NOT(ISNUMBER($G14)),NOT(ISNUMBER($H14))),"",IFERROR(($H14+IF(ISNUMBER($I14),$I14,0))*12/$G14,""))</f>
        <v/>
      </c>
      <c r="K14" s="30">
        <f>IF($J14="","",IFERROR($J14-MIN($J$4:$J$103),""))</f>
        <v/>
      </c>
      <c r="L14" s="11" t="n"/>
      <c r="M14" s="31" t="n"/>
      <c r="N14" s="17" t="n"/>
      <c r="O14" s="11" t="n"/>
      <c r="P14" s="17" t="n"/>
      <c r="Q14" s="18">
        <f>IF($J14="","",IFERROR(1+COUNTIF($J$4:$J$103,"&lt;"&amp;$J14),""))</f>
        <v/>
      </c>
      <c r="R14" s="18">
        <f>IF(NOT(ISNUMBER($E14)),"",$E14-TODAY())</f>
        <v/>
      </c>
      <c r="S14" s="19">
        <f>IF($A14="","",IF(NOT(ISNUMBER($G14)),"Check term months",IF(NOT(ISNUMBER($H14)),"Check term premium",IF(NOT(ISNUMBER($C14)),"Check quote date",IF(NOT(ISNUMBER($D14)),"Check effective date",IF(NOT(ISNUMBER($E14)),"Check expiration date",IF(OR($D14&lt;$C14,$E14&lt;$C14),"Check date order",IF(NOT(ISNUMBER(Assumptions!$B$8)),"Check alert-day setting",IF($R14&lt;0,"Expired - human review",IF($R14&lt;=Assumptions!$B$8,"Expiring soon - human review",IF($P14="","Check status",IF($P14="Selected","Selected - verify terms",""))))))))))))</f>
        <v/>
      </c>
      <c r="T14" s="11" t="n"/>
    </row>
    <row r="15" ht="22" customHeight="1">
      <c r="A15" s="11" t="n"/>
      <c r="B15" s="11" t="n"/>
      <c r="C15" s="12" t="n"/>
      <c r="D15" s="12" t="n"/>
      <c r="E15" s="12" t="n"/>
      <c r="F15" s="11" t="n"/>
      <c r="G15" s="13" t="n"/>
      <c r="H15" s="29" t="n"/>
      <c r="I15" s="29" t="n"/>
      <c r="J15" s="32">
        <f>IF(OR($A15="",NOT(ISNUMBER($G15)),NOT(ISNUMBER($H15))),"",IFERROR(($H15+IF(ISNUMBER($I15),$I15,0))*12/$G15,""))</f>
        <v/>
      </c>
      <c r="K15" s="32">
        <f>IF($J15="","",IFERROR($J15-MIN($J$4:$J$103),""))</f>
        <v/>
      </c>
      <c r="L15" s="11" t="n"/>
      <c r="M15" s="31" t="n"/>
      <c r="N15" s="17" t="n"/>
      <c r="O15" s="11" t="n"/>
      <c r="P15" s="17" t="n"/>
      <c r="Q15" s="21">
        <f>IF($J15="","",IFERROR(1+COUNTIF($J$4:$J$103,"&lt;"&amp;$J15),""))</f>
        <v/>
      </c>
      <c r="R15" s="21">
        <f>IF(NOT(ISNUMBER($E15)),"",$E15-TODAY())</f>
        <v/>
      </c>
      <c r="S15" s="4">
        <f>IF($A15="","",IF(NOT(ISNUMBER($G15)),"Check term months",IF(NOT(ISNUMBER($H15)),"Check term premium",IF(NOT(ISNUMBER($C15)),"Check quote date",IF(NOT(ISNUMBER($D15)),"Check effective date",IF(NOT(ISNUMBER($E15)),"Check expiration date",IF(OR($D15&lt;$C15,$E15&lt;$C15),"Check date order",IF(NOT(ISNUMBER(Assumptions!$B$8)),"Check alert-day setting",IF($R15&lt;0,"Expired - human review",IF($R15&lt;=Assumptions!$B$8,"Expiring soon - human review",IF($P15="","Check status",IF($P15="Selected","Selected - verify terms",""))))))))))))</f>
        <v/>
      </c>
      <c r="T15" s="11" t="n"/>
    </row>
    <row r="16" ht="22" customHeight="1">
      <c r="A16" s="11" t="n"/>
      <c r="B16" s="11" t="n"/>
      <c r="C16" s="12" t="n"/>
      <c r="D16" s="12" t="n"/>
      <c r="E16" s="12" t="n"/>
      <c r="F16" s="11" t="n"/>
      <c r="G16" s="13" t="n"/>
      <c r="H16" s="29" t="n"/>
      <c r="I16" s="29" t="n"/>
      <c r="J16" s="30">
        <f>IF(OR($A16="",NOT(ISNUMBER($G16)),NOT(ISNUMBER($H16))),"",IFERROR(($H16+IF(ISNUMBER($I16),$I16,0))*12/$G16,""))</f>
        <v/>
      </c>
      <c r="K16" s="30">
        <f>IF($J16="","",IFERROR($J16-MIN($J$4:$J$103),""))</f>
        <v/>
      </c>
      <c r="L16" s="11" t="n"/>
      <c r="M16" s="31" t="n"/>
      <c r="N16" s="17" t="n"/>
      <c r="O16" s="11" t="n"/>
      <c r="P16" s="17" t="n"/>
      <c r="Q16" s="18">
        <f>IF($J16="","",IFERROR(1+COUNTIF($J$4:$J$103,"&lt;"&amp;$J16),""))</f>
        <v/>
      </c>
      <c r="R16" s="18">
        <f>IF(NOT(ISNUMBER($E16)),"",$E16-TODAY())</f>
        <v/>
      </c>
      <c r="S16" s="19">
        <f>IF($A16="","",IF(NOT(ISNUMBER($G16)),"Check term months",IF(NOT(ISNUMBER($H16)),"Check term premium",IF(NOT(ISNUMBER($C16)),"Check quote date",IF(NOT(ISNUMBER($D16)),"Check effective date",IF(NOT(ISNUMBER($E16)),"Check expiration date",IF(OR($D16&lt;$C16,$E16&lt;$C16),"Check date order",IF(NOT(ISNUMBER(Assumptions!$B$8)),"Check alert-day setting",IF($R16&lt;0,"Expired - human review",IF($R16&lt;=Assumptions!$B$8,"Expiring soon - human review",IF($P16="","Check status",IF($P16="Selected","Selected - verify terms",""))))))))))))</f>
        <v/>
      </c>
      <c r="T16" s="11" t="n"/>
    </row>
    <row r="17" ht="22" customHeight="1">
      <c r="A17" s="11" t="n"/>
      <c r="B17" s="11" t="n"/>
      <c r="C17" s="12" t="n"/>
      <c r="D17" s="12" t="n"/>
      <c r="E17" s="12" t="n"/>
      <c r="F17" s="11" t="n"/>
      <c r="G17" s="13" t="n"/>
      <c r="H17" s="29" t="n"/>
      <c r="I17" s="29" t="n"/>
      <c r="J17" s="32">
        <f>IF(OR($A17="",NOT(ISNUMBER($G17)),NOT(ISNUMBER($H17))),"",IFERROR(($H17+IF(ISNUMBER($I17),$I17,0))*12/$G17,""))</f>
        <v/>
      </c>
      <c r="K17" s="32">
        <f>IF($J17="","",IFERROR($J17-MIN($J$4:$J$103),""))</f>
        <v/>
      </c>
      <c r="L17" s="11" t="n"/>
      <c r="M17" s="31" t="n"/>
      <c r="N17" s="17" t="n"/>
      <c r="O17" s="11" t="n"/>
      <c r="P17" s="17" t="n"/>
      <c r="Q17" s="21">
        <f>IF($J17="","",IFERROR(1+COUNTIF($J$4:$J$103,"&lt;"&amp;$J17),""))</f>
        <v/>
      </c>
      <c r="R17" s="21">
        <f>IF(NOT(ISNUMBER($E17)),"",$E17-TODAY())</f>
        <v/>
      </c>
      <c r="S17" s="4">
        <f>IF($A17="","",IF(NOT(ISNUMBER($G17)),"Check term months",IF(NOT(ISNUMBER($H17)),"Check term premium",IF(NOT(ISNUMBER($C17)),"Check quote date",IF(NOT(ISNUMBER($D17)),"Check effective date",IF(NOT(ISNUMBER($E17)),"Check expiration date",IF(OR($D17&lt;$C17,$E17&lt;$C17),"Check date order",IF(NOT(ISNUMBER(Assumptions!$B$8)),"Check alert-day setting",IF($R17&lt;0,"Expired - human review",IF($R17&lt;=Assumptions!$B$8,"Expiring soon - human review",IF($P17="","Check status",IF($P17="Selected","Selected - verify terms",""))))))))))))</f>
        <v/>
      </c>
      <c r="T17" s="11" t="n"/>
    </row>
    <row r="18" ht="22" customHeight="1">
      <c r="A18" s="11" t="n"/>
      <c r="B18" s="11" t="n"/>
      <c r="C18" s="12" t="n"/>
      <c r="D18" s="12" t="n"/>
      <c r="E18" s="12" t="n"/>
      <c r="F18" s="11" t="n"/>
      <c r="G18" s="13" t="n"/>
      <c r="H18" s="29" t="n"/>
      <c r="I18" s="29" t="n"/>
      <c r="J18" s="30">
        <f>IF(OR($A18="",NOT(ISNUMBER($G18)),NOT(ISNUMBER($H18))),"",IFERROR(($H18+IF(ISNUMBER($I18),$I18,0))*12/$G18,""))</f>
        <v/>
      </c>
      <c r="K18" s="30">
        <f>IF($J18="","",IFERROR($J18-MIN($J$4:$J$103),""))</f>
        <v/>
      </c>
      <c r="L18" s="11" t="n"/>
      <c r="M18" s="31" t="n"/>
      <c r="N18" s="17" t="n"/>
      <c r="O18" s="11" t="n"/>
      <c r="P18" s="17" t="n"/>
      <c r="Q18" s="18">
        <f>IF($J18="","",IFERROR(1+COUNTIF($J$4:$J$103,"&lt;"&amp;$J18),""))</f>
        <v/>
      </c>
      <c r="R18" s="18">
        <f>IF(NOT(ISNUMBER($E18)),"",$E18-TODAY())</f>
        <v/>
      </c>
      <c r="S18" s="19">
        <f>IF($A18="","",IF(NOT(ISNUMBER($G18)),"Check term months",IF(NOT(ISNUMBER($H18)),"Check term premium",IF(NOT(ISNUMBER($C18)),"Check quote date",IF(NOT(ISNUMBER($D18)),"Check effective date",IF(NOT(ISNUMBER($E18)),"Check expiration date",IF(OR($D18&lt;$C18,$E18&lt;$C18),"Check date order",IF(NOT(ISNUMBER(Assumptions!$B$8)),"Check alert-day setting",IF($R18&lt;0,"Expired - human review",IF($R18&lt;=Assumptions!$B$8,"Expiring soon - human review",IF($P18="","Check status",IF($P18="Selected","Selected - verify terms",""))))))))))))</f>
        <v/>
      </c>
      <c r="T18" s="11" t="n"/>
    </row>
    <row r="19" ht="22" customHeight="1">
      <c r="A19" s="11" t="n"/>
      <c r="B19" s="11" t="n"/>
      <c r="C19" s="12" t="n"/>
      <c r="D19" s="12" t="n"/>
      <c r="E19" s="12" t="n"/>
      <c r="F19" s="11" t="n"/>
      <c r="G19" s="13" t="n"/>
      <c r="H19" s="29" t="n"/>
      <c r="I19" s="29" t="n"/>
      <c r="J19" s="32">
        <f>IF(OR($A19="",NOT(ISNUMBER($G19)),NOT(ISNUMBER($H19))),"",IFERROR(($H19+IF(ISNUMBER($I19),$I19,0))*12/$G19,""))</f>
        <v/>
      </c>
      <c r="K19" s="32">
        <f>IF($J19="","",IFERROR($J19-MIN($J$4:$J$103),""))</f>
        <v/>
      </c>
      <c r="L19" s="11" t="n"/>
      <c r="M19" s="31" t="n"/>
      <c r="N19" s="17" t="n"/>
      <c r="O19" s="11" t="n"/>
      <c r="P19" s="17" t="n"/>
      <c r="Q19" s="21">
        <f>IF($J19="","",IFERROR(1+COUNTIF($J$4:$J$103,"&lt;"&amp;$J19),""))</f>
        <v/>
      </c>
      <c r="R19" s="21">
        <f>IF(NOT(ISNUMBER($E19)),"",$E19-TODAY())</f>
        <v/>
      </c>
      <c r="S19" s="4">
        <f>IF($A19="","",IF(NOT(ISNUMBER($G19)),"Check term months",IF(NOT(ISNUMBER($H19)),"Check term premium",IF(NOT(ISNUMBER($C19)),"Check quote date",IF(NOT(ISNUMBER($D19)),"Check effective date",IF(NOT(ISNUMBER($E19)),"Check expiration date",IF(OR($D19&lt;$C19,$E19&lt;$C19),"Check date order",IF(NOT(ISNUMBER(Assumptions!$B$8)),"Check alert-day setting",IF($R19&lt;0,"Expired - human review",IF($R19&lt;=Assumptions!$B$8,"Expiring soon - human review",IF($P19="","Check status",IF($P19="Selected","Selected - verify terms",""))))))))))))</f>
        <v/>
      </c>
      <c r="T19" s="11" t="n"/>
    </row>
    <row r="20" ht="22" customHeight="1">
      <c r="A20" s="11" t="n"/>
      <c r="B20" s="11" t="n"/>
      <c r="C20" s="12" t="n"/>
      <c r="D20" s="12" t="n"/>
      <c r="E20" s="12" t="n"/>
      <c r="F20" s="11" t="n"/>
      <c r="G20" s="13" t="n"/>
      <c r="H20" s="29" t="n"/>
      <c r="I20" s="29" t="n"/>
      <c r="J20" s="30">
        <f>IF(OR($A20="",NOT(ISNUMBER($G20)),NOT(ISNUMBER($H20))),"",IFERROR(($H20+IF(ISNUMBER($I20),$I20,0))*12/$G20,""))</f>
        <v/>
      </c>
      <c r="K20" s="30">
        <f>IF($J20="","",IFERROR($J20-MIN($J$4:$J$103),""))</f>
        <v/>
      </c>
      <c r="L20" s="11" t="n"/>
      <c r="M20" s="31" t="n"/>
      <c r="N20" s="17" t="n"/>
      <c r="O20" s="11" t="n"/>
      <c r="P20" s="17" t="n"/>
      <c r="Q20" s="18">
        <f>IF($J20="","",IFERROR(1+COUNTIF($J$4:$J$103,"&lt;"&amp;$J20),""))</f>
        <v/>
      </c>
      <c r="R20" s="18">
        <f>IF(NOT(ISNUMBER($E20)),"",$E20-TODAY())</f>
        <v/>
      </c>
      <c r="S20" s="19">
        <f>IF($A20="","",IF(NOT(ISNUMBER($G20)),"Check term months",IF(NOT(ISNUMBER($H20)),"Check term premium",IF(NOT(ISNUMBER($C20)),"Check quote date",IF(NOT(ISNUMBER($D20)),"Check effective date",IF(NOT(ISNUMBER($E20)),"Check expiration date",IF(OR($D20&lt;$C20,$E20&lt;$C20),"Check date order",IF(NOT(ISNUMBER(Assumptions!$B$8)),"Check alert-day setting",IF($R20&lt;0,"Expired - human review",IF($R20&lt;=Assumptions!$B$8,"Expiring soon - human review",IF($P20="","Check status",IF($P20="Selected","Selected - verify terms",""))))))))))))</f>
        <v/>
      </c>
      <c r="T20" s="11" t="n"/>
    </row>
    <row r="21" ht="22" customHeight="1">
      <c r="A21" s="11" t="n"/>
      <c r="B21" s="11" t="n"/>
      <c r="C21" s="12" t="n"/>
      <c r="D21" s="12" t="n"/>
      <c r="E21" s="12" t="n"/>
      <c r="F21" s="11" t="n"/>
      <c r="G21" s="13" t="n"/>
      <c r="H21" s="29" t="n"/>
      <c r="I21" s="29" t="n"/>
      <c r="J21" s="32">
        <f>IF(OR($A21="",NOT(ISNUMBER($G21)),NOT(ISNUMBER($H21))),"",IFERROR(($H21+IF(ISNUMBER($I21),$I21,0))*12/$G21,""))</f>
        <v/>
      </c>
      <c r="K21" s="32">
        <f>IF($J21="","",IFERROR($J21-MIN($J$4:$J$103),""))</f>
        <v/>
      </c>
      <c r="L21" s="11" t="n"/>
      <c r="M21" s="31" t="n"/>
      <c r="N21" s="17" t="n"/>
      <c r="O21" s="11" t="n"/>
      <c r="P21" s="17" t="n"/>
      <c r="Q21" s="21">
        <f>IF($J21="","",IFERROR(1+COUNTIF($J$4:$J$103,"&lt;"&amp;$J21),""))</f>
        <v/>
      </c>
      <c r="R21" s="21">
        <f>IF(NOT(ISNUMBER($E21)),"",$E21-TODAY())</f>
        <v/>
      </c>
      <c r="S21" s="4">
        <f>IF($A21="","",IF(NOT(ISNUMBER($G21)),"Check term months",IF(NOT(ISNUMBER($H21)),"Check term premium",IF(NOT(ISNUMBER($C21)),"Check quote date",IF(NOT(ISNUMBER($D21)),"Check effective date",IF(NOT(ISNUMBER($E21)),"Check expiration date",IF(OR($D21&lt;$C21,$E21&lt;$C21),"Check date order",IF(NOT(ISNUMBER(Assumptions!$B$8)),"Check alert-day setting",IF($R21&lt;0,"Expired - human review",IF($R21&lt;=Assumptions!$B$8,"Expiring soon - human review",IF($P21="","Check status",IF($P21="Selected","Selected - verify terms",""))))))))))))</f>
        <v/>
      </c>
      <c r="T21" s="11" t="n"/>
    </row>
    <row r="22" ht="22" customHeight="1">
      <c r="A22" s="11" t="n"/>
      <c r="B22" s="11" t="n"/>
      <c r="C22" s="12" t="n"/>
      <c r="D22" s="12" t="n"/>
      <c r="E22" s="12" t="n"/>
      <c r="F22" s="11" t="n"/>
      <c r="G22" s="13" t="n"/>
      <c r="H22" s="29" t="n"/>
      <c r="I22" s="29" t="n"/>
      <c r="J22" s="30">
        <f>IF(OR($A22="",NOT(ISNUMBER($G22)),NOT(ISNUMBER($H22))),"",IFERROR(($H22+IF(ISNUMBER($I22),$I22,0))*12/$G22,""))</f>
        <v/>
      </c>
      <c r="K22" s="30">
        <f>IF($J22="","",IFERROR($J22-MIN($J$4:$J$103),""))</f>
        <v/>
      </c>
      <c r="L22" s="11" t="n"/>
      <c r="M22" s="31" t="n"/>
      <c r="N22" s="17" t="n"/>
      <c r="O22" s="11" t="n"/>
      <c r="P22" s="17" t="n"/>
      <c r="Q22" s="18">
        <f>IF($J22="","",IFERROR(1+COUNTIF($J$4:$J$103,"&lt;"&amp;$J22),""))</f>
        <v/>
      </c>
      <c r="R22" s="18">
        <f>IF(NOT(ISNUMBER($E22)),"",$E22-TODAY())</f>
        <v/>
      </c>
      <c r="S22" s="19">
        <f>IF($A22="","",IF(NOT(ISNUMBER($G22)),"Check term months",IF(NOT(ISNUMBER($H22)),"Check term premium",IF(NOT(ISNUMBER($C22)),"Check quote date",IF(NOT(ISNUMBER($D22)),"Check effective date",IF(NOT(ISNUMBER($E22)),"Check expiration date",IF(OR($D22&lt;$C22,$E22&lt;$C22),"Check date order",IF(NOT(ISNUMBER(Assumptions!$B$8)),"Check alert-day setting",IF($R22&lt;0,"Expired - human review",IF($R22&lt;=Assumptions!$B$8,"Expiring soon - human review",IF($P22="","Check status",IF($P22="Selected","Selected - verify terms",""))))))))))))</f>
        <v/>
      </c>
      <c r="T22" s="11" t="n"/>
    </row>
    <row r="23" ht="22" customHeight="1">
      <c r="A23" s="11" t="n"/>
      <c r="B23" s="11" t="n"/>
      <c r="C23" s="12" t="n"/>
      <c r="D23" s="12" t="n"/>
      <c r="E23" s="12" t="n"/>
      <c r="F23" s="11" t="n"/>
      <c r="G23" s="13" t="n"/>
      <c r="H23" s="29" t="n"/>
      <c r="I23" s="29" t="n"/>
      <c r="J23" s="32">
        <f>IF(OR($A23="",NOT(ISNUMBER($G23)),NOT(ISNUMBER($H23))),"",IFERROR(($H23+IF(ISNUMBER($I23),$I23,0))*12/$G23,""))</f>
        <v/>
      </c>
      <c r="K23" s="32">
        <f>IF($J23="","",IFERROR($J23-MIN($J$4:$J$103),""))</f>
        <v/>
      </c>
      <c r="L23" s="11" t="n"/>
      <c r="M23" s="31" t="n"/>
      <c r="N23" s="17" t="n"/>
      <c r="O23" s="11" t="n"/>
      <c r="P23" s="17" t="n"/>
      <c r="Q23" s="21">
        <f>IF($J23="","",IFERROR(1+COUNTIF($J$4:$J$103,"&lt;"&amp;$J23),""))</f>
        <v/>
      </c>
      <c r="R23" s="21">
        <f>IF(NOT(ISNUMBER($E23)),"",$E23-TODAY())</f>
        <v/>
      </c>
      <c r="S23" s="4">
        <f>IF($A23="","",IF(NOT(ISNUMBER($G23)),"Check term months",IF(NOT(ISNUMBER($H23)),"Check term premium",IF(NOT(ISNUMBER($C23)),"Check quote date",IF(NOT(ISNUMBER($D23)),"Check effective date",IF(NOT(ISNUMBER($E23)),"Check expiration date",IF(OR($D23&lt;$C23,$E23&lt;$C23),"Check date order",IF(NOT(ISNUMBER(Assumptions!$B$8)),"Check alert-day setting",IF($R23&lt;0,"Expired - human review",IF($R23&lt;=Assumptions!$B$8,"Expiring soon - human review",IF($P23="","Check status",IF($P23="Selected","Selected - verify terms",""))))))))))))</f>
        <v/>
      </c>
      <c r="T23" s="11" t="n"/>
    </row>
    <row r="24" ht="22" customHeight="1">
      <c r="A24" s="11" t="n"/>
      <c r="B24" s="11" t="n"/>
      <c r="C24" s="12" t="n"/>
      <c r="D24" s="12" t="n"/>
      <c r="E24" s="12" t="n"/>
      <c r="F24" s="11" t="n"/>
      <c r="G24" s="13" t="n"/>
      <c r="H24" s="29" t="n"/>
      <c r="I24" s="29" t="n"/>
      <c r="J24" s="30">
        <f>IF(OR($A24="",NOT(ISNUMBER($G24)),NOT(ISNUMBER($H24))),"",IFERROR(($H24+IF(ISNUMBER($I24),$I24,0))*12/$G24,""))</f>
        <v/>
      </c>
      <c r="K24" s="30">
        <f>IF($J24="","",IFERROR($J24-MIN($J$4:$J$103),""))</f>
        <v/>
      </c>
      <c r="L24" s="11" t="n"/>
      <c r="M24" s="31" t="n"/>
      <c r="N24" s="17" t="n"/>
      <c r="O24" s="11" t="n"/>
      <c r="P24" s="17" t="n"/>
      <c r="Q24" s="18">
        <f>IF($J24="","",IFERROR(1+COUNTIF($J$4:$J$103,"&lt;"&amp;$J24),""))</f>
        <v/>
      </c>
      <c r="R24" s="18">
        <f>IF(NOT(ISNUMBER($E24)),"",$E24-TODAY())</f>
        <v/>
      </c>
      <c r="S24" s="19">
        <f>IF($A24="","",IF(NOT(ISNUMBER($G24)),"Check term months",IF(NOT(ISNUMBER($H24)),"Check term premium",IF(NOT(ISNUMBER($C24)),"Check quote date",IF(NOT(ISNUMBER($D24)),"Check effective date",IF(NOT(ISNUMBER($E24)),"Check expiration date",IF(OR($D24&lt;$C24,$E24&lt;$C24),"Check date order",IF(NOT(ISNUMBER(Assumptions!$B$8)),"Check alert-day setting",IF($R24&lt;0,"Expired - human review",IF($R24&lt;=Assumptions!$B$8,"Expiring soon - human review",IF($P24="","Check status",IF($P24="Selected","Selected - verify terms",""))))))))))))</f>
        <v/>
      </c>
      <c r="T24" s="11" t="n"/>
    </row>
    <row r="25" ht="22" customHeight="1">
      <c r="A25" s="11" t="n"/>
      <c r="B25" s="11" t="n"/>
      <c r="C25" s="12" t="n"/>
      <c r="D25" s="12" t="n"/>
      <c r="E25" s="12" t="n"/>
      <c r="F25" s="11" t="n"/>
      <c r="G25" s="13" t="n"/>
      <c r="H25" s="29" t="n"/>
      <c r="I25" s="29" t="n"/>
      <c r="J25" s="32">
        <f>IF(OR($A25="",NOT(ISNUMBER($G25)),NOT(ISNUMBER($H25))),"",IFERROR(($H25+IF(ISNUMBER($I25),$I25,0))*12/$G25,""))</f>
        <v/>
      </c>
      <c r="K25" s="32">
        <f>IF($J25="","",IFERROR($J25-MIN($J$4:$J$103),""))</f>
        <v/>
      </c>
      <c r="L25" s="11" t="n"/>
      <c r="M25" s="31" t="n"/>
      <c r="N25" s="17" t="n"/>
      <c r="O25" s="11" t="n"/>
      <c r="P25" s="17" t="n"/>
      <c r="Q25" s="21">
        <f>IF($J25="","",IFERROR(1+COUNTIF($J$4:$J$103,"&lt;"&amp;$J25),""))</f>
        <v/>
      </c>
      <c r="R25" s="21">
        <f>IF(NOT(ISNUMBER($E25)),"",$E25-TODAY())</f>
        <v/>
      </c>
      <c r="S25" s="4">
        <f>IF($A25="","",IF(NOT(ISNUMBER($G25)),"Check term months",IF(NOT(ISNUMBER($H25)),"Check term premium",IF(NOT(ISNUMBER($C25)),"Check quote date",IF(NOT(ISNUMBER($D25)),"Check effective date",IF(NOT(ISNUMBER($E25)),"Check expiration date",IF(OR($D25&lt;$C25,$E25&lt;$C25),"Check date order",IF(NOT(ISNUMBER(Assumptions!$B$8)),"Check alert-day setting",IF($R25&lt;0,"Expired - human review",IF($R25&lt;=Assumptions!$B$8,"Expiring soon - human review",IF($P25="","Check status",IF($P25="Selected","Selected - verify terms",""))))))))))))</f>
        <v/>
      </c>
      <c r="T25" s="11" t="n"/>
    </row>
    <row r="26" ht="22" customHeight="1">
      <c r="A26" s="11" t="n"/>
      <c r="B26" s="11" t="n"/>
      <c r="C26" s="12" t="n"/>
      <c r="D26" s="12" t="n"/>
      <c r="E26" s="12" t="n"/>
      <c r="F26" s="11" t="n"/>
      <c r="G26" s="13" t="n"/>
      <c r="H26" s="29" t="n"/>
      <c r="I26" s="29" t="n"/>
      <c r="J26" s="30">
        <f>IF(OR($A26="",NOT(ISNUMBER($G26)),NOT(ISNUMBER($H26))),"",IFERROR(($H26+IF(ISNUMBER($I26),$I26,0))*12/$G26,""))</f>
        <v/>
      </c>
      <c r="K26" s="30">
        <f>IF($J26="","",IFERROR($J26-MIN($J$4:$J$103),""))</f>
        <v/>
      </c>
      <c r="L26" s="11" t="n"/>
      <c r="M26" s="31" t="n"/>
      <c r="N26" s="17" t="n"/>
      <c r="O26" s="11" t="n"/>
      <c r="P26" s="17" t="n"/>
      <c r="Q26" s="18">
        <f>IF($J26="","",IFERROR(1+COUNTIF($J$4:$J$103,"&lt;"&amp;$J26),""))</f>
        <v/>
      </c>
      <c r="R26" s="18">
        <f>IF(NOT(ISNUMBER($E26)),"",$E26-TODAY())</f>
        <v/>
      </c>
      <c r="S26" s="19">
        <f>IF($A26="","",IF(NOT(ISNUMBER($G26)),"Check term months",IF(NOT(ISNUMBER($H26)),"Check term premium",IF(NOT(ISNUMBER($C26)),"Check quote date",IF(NOT(ISNUMBER($D26)),"Check effective date",IF(NOT(ISNUMBER($E26)),"Check expiration date",IF(OR($D26&lt;$C26,$E26&lt;$C26),"Check date order",IF(NOT(ISNUMBER(Assumptions!$B$8)),"Check alert-day setting",IF($R26&lt;0,"Expired - human review",IF($R26&lt;=Assumptions!$B$8,"Expiring soon - human review",IF($P26="","Check status",IF($P26="Selected","Selected - verify terms",""))))))))))))</f>
        <v/>
      </c>
      <c r="T26" s="11" t="n"/>
    </row>
    <row r="27" ht="22" customHeight="1">
      <c r="A27" s="11" t="n"/>
      <c r="B27" s="11" t="n"/>
      <c r="C27" s="12" t="n"/>
      <c r="D27" s="12" t="n"/>
      <c r="E27" s="12" t="n"/>
      <c r="F27" s="11" t="n"/>
      <c r="G27" s="13" t="n"/>
      <c r="H27" s="29" t="n"/>
      <c r="I27" s="29" t="n"/>
      <c r="J27" s="32">
        <f>IF(OR($A27="",NOT(ISNUMBER($G27)),NOT(ISNUMBER($H27))),"",IFERROR(($H27+IF(ISNUMBER($I27),$I27,0))*12/$G27,""))</f>
        <v/>
      </c>
      <c r="K27" s="32">
        <f>IF($J27="","",IFERROR($J27-MIN($J$4:$J$103),""))</f>
        <v/>
      </c>
      <c r="L27" s="11" t="n"/>
      <c r="M27" s="31" t="n"/>
      <c r="N27" s="17" t="n"/>
      <c r="O27" s="11" t="n"/>
      <c r="P27" s="17" t="n"/>
      <c r="Q27" s="21">
        <f>IF($J27="","",IFERROR(1+COUNTIF($J$4:$J$103,"&lt;"&amp;$J27),""))</f>
        <v/>
      </c>
      <c r="R27" s="21">
        <f>IF(NOT(ISNUMBER($E27)),"",$E27-TODAY())</f>
        <v/>
      </c>
      <c r="S27" s="4">
        <f>IF($A27="","",IF(NOT(ISNUMBER($G27)),"Check term months",IF(NOT(ISNUMBER($H27)),"Check term premium",IF(NOT(ISNUMBER($C27)),"Check quote date",IF(NOT(ISNUMBER($D27)),"Check effective date",IF(NOT(ISNUMBER($E27)),"Check expiration date",IF(OR($D27&lt;$C27,$E27&lt;$C27),"Check date order",IF(NOT(ISNUMBER(Assumptions!$B$8)),"Check alert-day setting",IF($R27&lt;0,"Expired - human review",IF($R27&lt;=Assumptions!$B$8,"Expiring soon - human review",IF($P27="","Check status",IF($P27="Selected","Selected - verify terms",""))))))))))))</f>
        <v/>
      </c>
      <c r="T27" s="11" t="n"/>
    </row>
    <row r="28" ht="22" customHeight="1">
      <c r="A28" s="11" t="n"/>
      <c r="B28" s="11" t="n"/>
      <c r="C28" s="12" t="n"/>
      <c r="D28" s="12" t="n"/>
      <c r="E28" s="12" t="n"/>
      <c r="F28" s="11" t="n"/>
      <c r="G28" s="13" t="n"/>
      <c r="H28" s="29" t="n"/>
      <c r="I28" s="29" t="n"/>
      <c r="J28" s="30">
        <f>IF(OR($A28="",NOT(ISNUMBER($G28)),NOT(ISNUMBER($H28))),"",IFERROR(($H28+IF(ISNUMBER($I28),$I28,0))*12/$G28,""))</f>
        <v/>
      </c>
      <c r="K28" s="30">
        <f>IF($J28="","",IFERROR($J28-MIN($J$4:$J$103),""))</f>
        <v/>
      </c>
      <c r="L28" s="11" t="n"/>
      <c r="M28" s="31" t="n"/>
      <c r="N28" s="17" t="n"/>
      <c r="O28" s="11" t="n"/>
      <c r="P28" s="17" t="n"/>
      <c r="Q28" s="18">
        <f>IF($J28="","",IFERROR(1+COUNTIF($J$4:$J$103,"&lt;"&amp;$J28),""))</f>
        <v/>
      </c>
      <c r="R28" s="18">
        <f>IF(NOT(ISNUMBER($E28)),"",$E28-TODAY())</f>
        <v/>
      </c>
      <c r="S28" s="19">
        <f>IF($A28="","",IF(NOT(ISNUMBER($G28)),"Check term months",IF(NOT(ISNUMBER($H28)),"Check term premium",IF(NOT(ISNUMBER($C28)),"Check quote date",IF(NOT(ISNUMBER($D28)),"Check effective date",IF(NOT(ISNUMBER($E28)),"Check expiration date",IF(OR($D28&lt;$C28,$E28&lt;$C28),"Check date order",IF(NOT(ISNUMBER(Assumptions!$B$8)),"Check alert-day setting",IF($R28&lt;0,"Expired - human review",IF($R28&lt;=Assumptions!$B$8,"Expiring soon - human review",IF($P28="","Check status",IF($P28="Selected","Selected - verify terms",""))))))))))))</f>
        <v/>
      </c>
      <c r="T28" s="11" t="n"/>
    </row>
    <row r="29" ht="22" customHeight="1">
      <c r="A29" s="11" t="n"/>
      <c r="B29" s="11" t="n"/>
      <c r="C29" s="12" t="n"/>
      <c r="D29" s="12" t="n"/>
      <c r="E29" s="12" t="n"/>
      <c r="F29" s="11" t="n"/>
      <c r="G29" s="13" t="n"/>
      <c r="H29" s="29" t="n"/>
      <c r="I29" s="29" t="n"/>
      <c r="J29" s="32">
        <f>IF(OR($A29="",NOT(ISNUMBER($G29)),NOT(ISNUMBER($H29))),"",IFERROR(($H29+IF(ISNUMBER($I29),$I29,0))*12/$G29,""))</f>
        <v/>
      </c>
      <c r="K29" s="32">
        <f>IF($J29="","",IFERROR($J29-MIN($J$4:$J$103),""))</f>
        <v/>
      </c>
      <c r="L29" s="11" t="n"/>
      <c r="M29" s="31" t="n"/>
      <c r="N29" s="17" t="n"/>
      <c r="O29" s="11" t="n"/>
      <c r="P29" s="17" t="n"/>
      <c r="Q29" s="21">
        <f>IF($J29="","",IFERROR(1+COUNTIF($J$4:$J$103,"&lt;"&amp;$J29),""))</f>
        <v/>
      </c>
      <c r="R29" s="21">
        <f>IF(NOT(ISNUMBER($E29)),"",$E29-TODAY())</f>
        <v/>
      </c>
      <c r="S29" s="4">
        <f>IF($A29="","",IF(NOT(ISNUMBER($G29)),"Check term months",IF(NOT(ISNUMBER($H29)),"Check term premium",IF(NOT(ISNUMBER($C29)),"Check quote date",IF(NOT(ISNUMBER($D29)),"Check effective date",IF(NOT(ISNUMBER($E29)),"Check expiration date",IF(OR($D29&lt;$C29,$E29&lt;$C29),"Check date order",IF(NOT(ISNUMBER(Assumptions!$B$8)),"Check alert-day setting",IF($R29&lt;0,"Expired - human review",IF($R29&lt;=Assumptions!$B$8,"Expiring soon - human review",IF($P29="","Check status",IF($P29="Selected","Selected - verify terms",""))))))))))))</f>
        <v/>
      </c>
      <c r="T29" s="11" t="n"/>
    </row>
    <row r="30" ht="22" customHeight="1">
      <c r="A30" s="11" t="n"/>
      <c r="B30" s="11" t="n"/>
      <c r="C30" s="12" t="n"/>
      <c r="D30" s="12" t="n"/>
      <c r="E30" s="12" t="n"/>
      <c r="F30" s="11" t="n"/>
      <c r="G30" s="13" t="n"/>
      <c r="H30" s="29" t="n"/>
      <c r="I30" s="29" t="n"/>
      <c r="J30" s="30">
        <f>IF(OR($A30="",NOT(ISNUMBER($G30)),NOT(ISNUMBER($H30))),"",IFERROR(($H30+IF(ISNUMBER($I30),$I30,0))*12/$G30,""))</f>
        <v/>
      </c>
      <c r="K30" s="30">
        <f>IF($J30="","",IFERROR($J30-MIN($J$4:$J$103),""))</f>
        <v/>
      </c>
      <c r="L30" s="11" t="n"/>
      <c r="M30" s="31" t="n"/>
      <c r="N30" s="17" t="n"/>
      <c r="O30" s="11" t="n"/>
      <c r="P30" s="17" t="n"/>
      <c r="Q30" s="18">
        <f>IF($J30="","",IFERROR(1+COUNTIF($J$4:$J$103,"&lt;"&amp;$J30),""))</f>
        <v/>
      </c>
      <c r="R30" s="18">
        <f>IF(NOT(ISNUMBER($E30)),"",$E30-TODAY())</f>
        <v/>
      </c>
      <c r="S30" s="19">
        <f>IF($A30="","",IF(NOT(ISNUMBER($G30)),"Check term months",IF(NOT(ISNUMBER($H30)),"Check term premium",IF(NOT(ISNUMBER($C30)),"Check quote date",IF(NOT(ISNUMBER($D30)),"Check effective date",IF(NOT(ISNUMBER($E30)),"Check expiration date",IF(OR($D30&lt;$C30,$E30&lt;$C30),"Check date order",IF(NOT(ISNUMBER(Assumptions!$B$8)),"Check alert-day setting",IF($R30&lt;0,"Expired - human review",IF($R30&lt;=Assumptions!$B$8,"Expiring soon - human review",IF($P30="","Check status",IF($P30="Selected","Selected - verify terms",""))))))))))))</f>
        <v/>
      </c>
      <c r="T30" s="11" t="n"/>
    </row>
    <row r="31" ht="22" customHeight="1">
      <c r="A31" s="11" t="n"/>
      <c r="B31" s="11" t="n"/>
      <c r="C31" s="12" t="n"/>
      <c r="D31" s="12" t="n"/>
      <c r="E31" s="12" t="n"/>
      <c r="F31" s="11" t="n"/>
      <c r="G31" s="13" t="n"/>
      <c r="H31" s="29" t="n"/>
      <c r="I31" s="29" t="n"/>
      <c r="J31" s="32">
        <f>IF(OR($A31="",NOT(ISNUMBER($G31)),NOT(ISNUMBER($H31))),"",IFERROR(($H31+IF(ISNUMBER($I31),$I31,0))*12/$G31,""))</f>
        <v/>
      </c>
      <c r="K31" s="32">
        <f>IF($J31="","",IFERROR($J31-MIN($J$4:$J$103),""))</f>
        <v/>
      </c>
      <c r="L31" s="11" t="n"/>
      <c r="M31" s="31" t="n"/>
      <c r="N31" s="17" t="n"/>
      <c r="O31" s="11" t="n"/>
      <c r="P31" s="17" t="n"/>
      <c r="Q31" s="21">
        <f>IF($J31="","",IFERROR(1+COUNTIF($J$4:$J$103,"&lt;"&amp;$J31),""))</f>
        <v/>
      </c>
      <c r="R31" s="21">
        <f>IF(NOT(ISNUMBER($E31)),"",$E31-TODAY())</f>
        <v/>
      </c>
      <c r="S31" s="4">
        <f>IF($A31="","",IF(NOT(ISNUMBER($G31)),"Check term months",IF(NOT(ISNUMBER($H31)),"Check term premium",IF(NOT(ISNUMBER($C31)),"Check quote date",IF(NOT(ISNUMBER($D31)),"Check effective date",IF(NOT(ISNUMBER($E31)),"Check expiration date",IF(OR($D31&lt;$C31,$E31&lt;$C31),"Check date order",IF(NOT(ISNUMBER(Assumptions!$B$8)),"Check alert-day setting",IF($R31&lt;0,"Expired - human review",IF($R31&lt;=Assumptions!$B$8,"Expiring soon - human review",IF($P31="","Check status",IF($P31="Selected","Selected - verify terms",""))))))))))))</f>
        <v/>
      </c>
      <c r="T31" s="11" t="n"/>
    </row>
    <row r="32" ht="22" customHeight="1">
      <c r="A32" s="11" t="n"/>
      <c r="B32" s="11" t="n"/>
      <c r="C32" s="12" t="n"/>
      <c r="D32" s="12" t="n"/>
      <c r="E32" s="12" t="n"/>
      <c r="F32" s="11" t="n"/>
      <c r="G32" s="13" t="n"/>
      <c r="H32" s="29" t="n"/>
      <c r="I32" s="29" t="n"/>
      <c r="J32" s="30">
        <f>IF(OR($A32="",NOT(ISNUMBER($G32)),NOT(ISNUMBER($H32))),"",IFERROR(($H32+IF(ISNUMBER($I32),$I32,0))*12/$G32,""))</f>
        <v/>
      </c>
      <c r="K32" s="30">
        <f>IF($J32="","",IFERROR($J32-MIN($J$4:$J$103),""))</f>
        <v/>
      </c>
      <c r="L32" s="11" t="n"/>
      <c r="M32" s="31" t="n"/>
      <c r="N32" s="17" t="n"/>
      <c r="O32" s="11" t="n"/>
      <c r="P32" s="17" t="n"/>
      <c r="Q32" s="18">
        <f>IF($J32="","",IFERROR(1+COUNTIF($J$4:$J$103,"&lt;"&amp;$J32),""))</f>
        <v/>
      </c>
      <c r="R32" s="18">
        <f>IF(NOT(ISNUMBER($E32)),"",$E32-TODAY())</f>
        <v/>
      </c>
      <c r="S32" s="19">
        <f>IF($A32="","",IF(NOT(ISNUMBER($G32)),"Check term months",IF(NOT(ISNUMBER($H32)),"Check term premium",IF(NOT(ISNUMBER($C32)),"Check quote date",IF(NOT(ISNUMBER($D32)),"Check effective date",IF(NOT(ISNUMBER($E32)),"Check expiration date",IF(OR($D32&lt;$C32,$E32&lt;$C32),"Check date order",IF(NOT(ISNUMBER(Assumptions!$B$8)),"Check alert-day setting",IF($R32&lt;0,"Expired - human review",IF($R32&lt;=Assumptions!$B$8,"Expiring soon - human review",IF($P32="","Check status",IF($P32="Selected","Selected - verify terms",""))))))))))))</f>
        <v/>
      </c>
      <c r="T32" s="11" t="n"/>
    </row>
    <row r="33" ht="22" customHeight="1">
      <c r="A33" s="11" t="n"/>
      <c r="B33" s="11" t="n"/>
      <c r="C33" s="12" t="n"/>
      <c r="D33" s="12" t="n"/>
      <c r="E33" s="12" t="n"/>
      <c r="F33" s="11" t="n"/>
      <c r="G33" s="13" t="n"/>
      <c r="H33" s="29" t="n"/>
      <c r="I33" s="29" t="n"/>
      <c r="J33" s="32">
        <f>IF(OR($A33="",NOT(ISNUMBER($G33)),NOT(ISNUMBER($H33))),"",IFERROR(($H33+IF(ISNUMBER($I33),$I33,0))*12/$G33,""))</f>
        <v/>
      </c>
      <c r="K33" s="32">
        <f>IF($J33="","",IFERROR($J33-MIN($J$4:$J$103),""))</f>
        <v/>
      </c>
      <c r="L33" s="11" t="n"/>
      <c r="M33" s="31" t="n"/>
      <c r="N33" s="17" t="n"/>
      <c r="O33" s="11" t="n"/>
      <c r="P33" s="17" t="n"/>
      <c r="Q33" s="21">
        <f>IF($J33="","",IFERROR(1+COUNTIF($J$4:$J$103,"&lt;"&amp;$J33),""))</f>
        <v/>
      </c>
      <c r="R33" s="21">
        <f>IF(NOT(ISNUMBER($E33)),"",$E33-TODAY())</f>
        <v/>
      </c>
      <c r="S33" s="4">
        <f>IF($A33="","",IF(NOT(ISNUMBER($G33)),"Check term months",IF(NOT(ISNUMBER($H33)),"Check term premium",IF(NOT(ISNUMBER($C33)),"Check quote date",IF(NOT(ISNUMBER($D33)),"Check effective date",IF(NOT(ISNUMBER($E33)),"Check expiration date",IF(OR($D33&lt;$C33,$E33&lt;$C33),"Check date order",IF(NOT(ISNUMBER(Assumptions!$B$8)),"Check alert-day setting",IF($R33&lt;0,"Expired - human review",IF($R33&lt;=Assumptions!$B$8,"Expiring soon - human review",IF($P33="","Check status",IF($P33="Selected","Selected - verify terms",""))))))))))))</f>
        <v/>
      </c>
      <c r="T33" s="11" t="n"/>
    </row>
    <row r="34" ht="22" customHeight="1">
      <c r="A34" s="11" t="n"/>
      <c r="B34" s="11" t="n"/>
      <c r="C34" s="12" t="n"/>
      <c r="D34" s="12" t="n"/>
      <c r="E34" s="12" t="n"/>
      <c r="F34" s="11" t="n"/>
      <c r="G34" s="13" t="n"/>
      <c r="H34" s="29" t="n"/>
      <c r="I34" s="29" t="n"/>
      <c r="J34" s="30">
        <f>IF(OR($A34="",NOT(ISNUMBER($G34)),NOT(ISNUMBER($H34))),"",IFERROR(($H34+IF(ISNUMBER($I34),$I34,0))*12/$G34,""))</f>
        <v/>
      </c>
      <c r="K34" s="30">
        <f>IF($J34="","",IFERROR($J34-MIN($J$4:$J$103),""))</f>
        <v/>
      </c>
      <c r="L34" s="11" t="n"/>
      <c r="M34" s="31" t="n"/>
      <c r="N34" s="17" t="n"/>
      <c r="O34" s="11" t="n"/>
      <c r="P34" s="17" t="n"/>
      <c r="Q34" s="18">
        <f>IF($J34="","",IFERROR(1+COUNTIF($J$4:$J$103,"&lt;"&amp;$J34),""))</f>
        <v/>
      </c>
      <c r="R34" s="18">
        <f>IF(NOT(ISNUMBER($E34)),"",$E34-TODAY())</f>
        <v/>
      </c>
      <c r="S34" s="19">
        <f>IF($A34="","",IF(NOT(ISNUMBER($G34)),"Check term months",IF(NOT(ISNUMBER($H34)),"Check term premium",IF(NOT(ISNUMBER($C34)),"Check quote date",IF(NOT(ISNUMBER($D34)),"Check effective date",IF(NOT(ISNUMBER($E34)),"Check expiration date",IF(OR($D34&lt;$C34,$E34&lt;$C34),"Check date order",IF(NOT(ISNUMBER(Assumptions!$B$8)),"Check alert-day setting",IF($R34&lt;0,"Expired - human review",IF($R34&lt;=Assumptions!$B$8,"Expiring soon - human review",IF($P34="","Check status",IF($P34="Selected","Selected - verify terms",""))))))))))))</f>
        <v/>
      </c>
      <c r="T34" s="11" t="n"/>
    </row>
    <row r="35" ht="22" customHeight="1">
      <c r="A35" s="11" t="n"/>
      <c r="B35" s="11" t="n"/>
      <c r="C35" s="12" t="n"/>
      <c r="D35" s="12" t="n"/>
      <c r="E35" s="12" t="n"/>
      <c r="F35" s="11" t="n"/>
      <c r="G35" s="13" t="n"/>
      <c r="H35" s="29" t="n"/>
      <c r="I35" s="29" t="n"/>
      <c r="J35" s="32">
        <f>IF(OR($A35="",NOT(ISNUMBER($G35)),NOT(ISNUMBER($H35))),"",IFERROR(($H35+IF(ISNUMBER($I35),$I35,0))*12/$G35,""))</f>
        <v/>
      </c>
      <c r="K35" s="32">
        <f>IF($J35="","",IFERROR($J35-MIN($J$4:$J$103),""))</f>
        <v/>
      </c>
      <c r="L35" s="11" t="n"/>
      <c r="M35" s="31" t="n"/>
      <c r="N35" s="17" t="n"/>
      <c r="O35" s="11" t="n"/>
      <c r="P35" s="17" t="n"/>
      <c r="Q35" s="21">
        <f>IF($J35="","",IFERROR(1+COUNTIF($J$4:$J$103,"&lt;"&amp;$J35),""))</f>
        <v/>
      </c>
      <c r="R35" s="21">
        <f>IF(NOT(ISNUMBER($E35)),"",$E35-TODAY())</f>
        <v/>
      </c>
      <c r="S35" s="4">
        <f>IF($A35="","",IF(NOT(ISNUMBER($G35)),"Check term months",IF(NOT(ISNUMBER($H35)),"Check term premium",IF(NOT(ISNUMBER($C35)),"Check quote date",IF(NOT(ISNUMBER($D35)),"Check effective date",IF(NOT(ISNUMBER($E35)),"Check expiration date",IF(OR($D35&lt;$C35,$E35&lt;$C35),"Check date order",IF(NOT(ISNUMBER(Assumptions!$B$8)),"Check alert-day setting",IF($R35&lt;0,"Expired - human review",IF($R35&lt;=Assumptions!$B$8,"Expiring soon - human review",IF($P35="","Check status",IF($P35="Selected","Selected - verify terms",""))))))))))))</f>
        <v/>
      </c>
      <c r="T35" s="11" t="n"/>
    </row>
    <row r="36" ht="22" customHeight="1">
      <c r="A36" s="11" t="n"/>
      <c r="B36" s="11" t="n"/>
      <c r="C36" s="12" t="n"/>
      <c r="D36" s="12" t="n"/>
      <c r="E36" s="12" t="n"/>
      <c r="F36" s="11" t="n"/>
      <c r="G36" s="13" t="n"/>
      <c r="H36" s="29" t="n"/>
      <c r="I36" s="29" t="n"/>
      <c r="J36" s="30">
        <f>IF(OR($A36="",NOT(ISNUMBER($G36)),NOT(ISNUMBER($H36))),"",IFERROR(($H36+IF(ISNUMBER($I36),$I36,0))*12/$G36,""))</f>
        <v/>
      </c>
      <c r="K36" s="30">
        <f>IF($J36="","",IFERROR($J36-MIN($J$4:$J$103),""))</f>
        <v/>
      </c>
      <c r="L36" s="11" t="n"/>
      <c r="M36" s="31" t="n"/>
      <c r="N36" s="17" t="n"/>
      <c r="O36" s="11" t="n"/>
      <c r="P36" s="17" t="n"/>
      <c r="Q36" s="18">
        <f>IF($J36="","",IFERROR(1+COUNTIF($J$4:$J$103,"&lt;"&amp;$J36),""))</f>
        <v/>
      </c>
      <c r="R36" s="18">
        <f>IF(NOT(ISNUMBER($E36)),"",$E36-TODAY())</f>
        <v/>
      </c>
      <c r="S36" s="19">
        <f>IF($A36="","",IF(NOT(ISNUMBER($G36)),"Check term months",IF(NOT(ISNUMBER($H36)),"Check term premium",IF(NOT(ISNUMBER($C36)),"Check quote date",IF(NOT(ISNUMBER($D36)),"Check effective date",IF(NOT(ISNUMBER($E36)),"Check expiration date",IF(OR($D36&lt;$C36,$E36&lt;$C36),"Check date order",IF(NOT(ISNUMBER(Assumptions!$B$8)),"Check alert-day setting",IF($R36&lt;0,"Expired - human review",IF($R36&lt;=Assumptions!$B$8,"Expiring soon - human review",IF($P36="","Check status",IF($P36="Selected","Selected - verify terms",""))))))))))))</f>
        <v/>
      </c>
      <c r="T36" s="11" t="n"/>
    </row>
    <row r="37" ht="22" customHeight="1">
      <c r="A37" s="11" t="n"/>
      <c r="B37" s="11" t="n"/>
      <c r="C37" s="12" t="n"/>
      <c r="D37" s="12" t="n"/>
      <c r="E37" s="12" t="n"/>
      <c r="F37" s="11" t="n"/>
      <c r="G37" s="13" t="n"/>
      <c r="H37" s="29" t="n"/>
      <c r="I37" s="29" t="n"/>
      <c r="J37" s="32">
        <f>IF(OR($A37="",NOT(ISNUMBER($G37)),NOT(ISNUMBER($H37))),"",IFERROR(($H37+IF(ISNUMBER($I37),$I37,0))*12/$G37,""))</f>
        <v/>
      </c>
      <c r="K37" s="32">
        <f>IF($J37="","",IFERROR($J37-MIN($J$4:$J$103),""))</f>
        <v/>
      </c>
      <c r="L37" s="11" t="n"/>
      <c r="M37" s="31" t="n"/>
      <c r="N37" s="17" t="n"/>
      <c r="O37" s="11" t="n"/>
      <c r="P37" s="17" t="n"/>
      <c r="Q37" s="21">
        <f>IF($J37="","",IFERROR(1+COUNTIF($J$4:$J$103,"&lt;"&amp;$J37),""))</f>
        <v/>
      </c>
      <c r="R37" s="21">
        <f>IF(NOT(ISNUMBER($E37)),"",$E37-TODAY())</f>
        <v/>
      </c>
      <c r="S37" s="4">
        <f>IF($A37="","",IF(NOT(ISNUMBER($G37)),"Check term months",IF(NOT(ISNUMBER($H37)),"Check term premium",IF(NOT(ISNUMBER($C37)),"Check quote date",IF(NOT(ISNUMBER($D37)),"Check effective date",IF(NOT(ISNUMBER($E37)),"Check expiration date",IF(OR($D37&lt;$C37,$E37&lt;$C37),"Check date order",IF(NOT(ISNUMBER(Assumptions!$B$8)),"Check alert-day setting",IF($R37&lt;0,"Expired - human review",IF($R37&lt;=Assumptions!$B$8,"Expiring soon - human review",IF($P37="","Check status",IF($P37="Selected","Selected - verify terms",""))))))))))))</f>
        <v/>
      </c>
      <c r="T37" s="11" t="n"/>
    </row>
    <row r="38" ht="22" customHeight="1">
      <c r="A38" s="11" t="n"/>
      <c r="B38" s="11" t="n"/>
      <c r="C38" s="12" t="n"/>
      <c r="D38" s="12" t="n"/>
      <c r="E38" s="12" t="n"/>
      <c r="F38" s="11" t="n"/>
      <c r="G38" s="13" t="n"/>
      <c r="H38" s="29" t="n"/>
      <c r="I38" s="29" t="n"/>
      <c r="J38" s="30">
        <f>IF(OR($A38="",NOT(ISNUMBER($G38)),NOT(ISNUMBER($H38))),"",IFERROR(($H38+IF(ISNUMBER($I38),$I38,0))*12/$G38,""))</f>
        <v/>
      </c>
      <c r="K38" s="30">
        <f>IF($J38="","",IFERROR($J38-MIN($J$4:$J$103),""))</f>
        <v/>
      </c>
      <c r="L38" s="11" t="n"/>
      <c r="M38" s="31" t="n"/>
      <c r="N38" s="17" t="n"/>
      <c r="O38" s="11" t="n"/>
      <c r="P38" s="17" t="n"/>
      <c r="Q38" s="18">
        <f>IF($J38="","",IFERROR(1+COUNTIF($J$4:$J$103,"&lt;"&amp;$J38),""))</f>
        <v/>
      </c>
      <c r="R38" s="18">
        <f>IF(NOT(ISNUMBER($E38)),"",$E38-TODAY())</f>
        <v/>
      </c>
      <c r="S38" s="19">
        <f>IF($A38="","",IF(NOT(ISNUMBER($G38)),"Check term months",IF(NOT(ISNUMBER($H38)),"Check term premium",IF(NOT(ISNUMBER($C38)),"Check quote date",IF(NOT(ISNUMBER($D38)),"Check effective date",IF(NOT(ISNUMBER($E38)),"Check expiration date",IF(OR($D38&lt;$C38,$E38&lt;$C38),"Check date order",IF(NOT(ISNUMBER(Assumptions!$B$8)),"Check alert-day setting",IF($R38&lt;0,"Expired - human review",IF($R38&lt;=Assumptions!$B$8,"Expiring soon - human review",IF($P38="","Check status",IF($P38="Selected","Selected - verify terms",""))))))))))))</f>
        <v/>
      </c>
      <c r="T38" s="11" t="n"/>
    </row>
    <row r="39" ht="22" customHeight="1">
      <c r="A39" s="11" t="n"/>
      <c r="B39" s="11" t="n"/>
      <c r="C39" s="12" t="n"/>
      <c r="D39" s="12" t="n"/>
      <c r="E39" s="12" t="n"/>
      <c r="F39" s="11" t="n"/>
      <c r="G39" s="13" t="n"/>
      <c r="H39" s="29" t="n"/>
      <c r="I39" s="29" t="n"/>
      <c r="J39" s="32">
        <f>IF(OR($A39="",NOT(ISNUMBER($G39)),NOT(ISNUMBER($H39))),"",IFERROR(($H39+IF(ISNUMBER($I39),$I39,0))*12/$G39,""))</f>
        <v/>
      </c>
      <c r="K39" s="32">
        <f>IF($J39="","",IFERROR($J39-MIN($J$4:$J$103),""))</f>
        <v/>
      </c>
      <c r="L39" s="11" t="n"/>
      <c r="M39" s="31" t="n"/>
      <c r="N39" s="17" t="n"/>
      <c r="O39" s="11" t="n"/>
      <c r="P39" s="17" t="n"/>
      <c r="Q39" s="21">
        <f>IF($J39="","",IFERROR(1+COUNTIF($J$4:$J$103,"&lt;"&amp;$J39),""))</f>
        <v/>
      </c>
      <c r="R39" s="21">
        <f>IF(NOT(ISNUMBER($E39)),"",$E39-TODAY())</f>
        <v/>
      </c>
      <c r="S39" s="4">
        <f>IF($A39="","",IF(NOT(ISNUMBER($G39)),"Check term months",IF(NOT(ISNUMBER($H39)),"Check term premium",IF(NOT(ISNUMBER($C39)),"Check quote date",IF(NOT(ISNUMBER($D39)),"Check effective date",IF(NOT(ISNUMBER($E39)),"Check expiration date",IF(OR($D39&lt;$C39,$E39&lt;$C39),"Check date order",IF(NOT(ISNUMBER(Assumptions!$B$8)),"Check alert-day setting",IF($R39&lt;0,"Expired - human review",IF($R39&lt;=Assumptions!$B$8,"Expiring soon - human review",IF($P39="","Check status",IF($P39="Selected","Selected - verify terms",""))))))))))))</f>
        <v/>
      </c>
      <c r="T39" s="11" t="n"/>
    </row>
    <row r="40" ht="22" customHeight="1">
      <c r="A40" s="11" t="n"/>
      <c r="B40" s="11" t="n"/>
      <c r="C40" s="12" t="n"/>
      <c r="D40" s="12" t="n"/>
      <c r="E40" s="12" t="n"/>
      <c r="F40" s="11" t="n"/>
      <c r="G40" s="13" t="n"/>
      <c r="H40" s="29" t="n"/>
      <c r="I40" s="29" t="n"/>
      <c r="J40" s="30">
        <f>IF(OR($A40="",NOT(ISNUMBER($G40)),NOT(ISNUMBER($H40))),"",IFERROR(($H40+IF(ISNUMBER($I40),$I40,0))*12/$G40,""))</f>
        <v/>
      </c>
      <c r="K40" s="30">
        <f>IF($J40="","",IFERROR($J40-MIN($J$4:$J$103),""))</f>
        <v/>
      </c>
      <c r="L40" s="11" t="n"/>
      <c r="M40" s="31" t="n"/>
      <c r="N40" s="17" t="n"/>
      <c r="O40" s="11" t="n"/>
      <c r="P40" s="17" t="n"/>
      <c r="Q40" s="18">
        <f>IF($J40="","",IFERROR(1+COUNTIF($J$4:$J$103,"&lt;"&amp;$J40),""))</f>
        <v/>
      </c>
      <c r="R40" s="18">
        <f>IF(NOT(ISNUMBER($E40)),"",$E40-TODAY())</f>
        <v/>
      </c>
      <c r="S40" s="19">
        <f>IF($A40="","",IF(NOT(ISNUMBER($G40)),"Check term months",IF(NOT(ISNUMBER($H40)),"Check term premium",IF(NOT(ISNUMBER($C40)),"Check quote date",IF(NOT(ISNUMBER($D40)),"Check effective date",IF(NOT(ISNUMBER($E40)),"Check expiration date",IF(OR($D40&lt;$C40,$E40&lt;$C40),"Check date order",IF(NOT(ISNUMBER(Assumptions!$B$8)),"Check alert-day setting",IF($R40&lt;0,"Expired - human review",IF($R40&lt;=Assumptions!$B$8,"Expiring soon - human review",IF($P40="","Check status",IF($P40="Selected","Selected - verify terms",""))))))))))))</f>
        <v/>
      </c>
      <c r="T40" s="11" t="n"/>
    </row>
    <row r="41" ht="22" customHeight="1">
      <c r="A41" s="11" t="n"/>
      <c r="B41" s="11" t="n"/>
      <c r="C41" s="12" t="n"/>
      <c r="D41" s="12" t="n"/>
      <c r="E41" s="12" t="n"/>
      <c r="F41" s="11" t="n"/>
      <c r="G41" s="13" t="n"/>
      <c r="H41" s="29" t="n"/>
      <c r="I41" s="29" t="n"/>
      <c r="J41" s="32">
        <f>IF(OR($A41="",NOT(ISNUMBER($G41)),NOT(ISNUMBER($H41))),"",IFERROR(($H41+IF(ISNUMBER($I41),$I41,0))*12/$G41,""))</f>
        <v/>
      </c>
      <c r="K41" s="32">
        <f>IF($J41="","",IFERROR($J41-MIN($J$4:$J$103),""))</f>
        <v/>
      </c>
      <c r="L41" s="11" t="n"/>
      <c r="M41" s="31" t="n"/>
      <c r="N41" s="17" t="n"/>
      <c r="O41" s="11" t="n"/>
      <c r="P41" s="17" t="n"/>
      <c r="Q41" s="21">
        <f>IF($J41="","",IFERROR(1+COUNTIF($J$4:$J$103,"&lt;"&amp;$J41),""))</f>
        <v/>
      </c>
      <c r="R41" s="21">
        <f>IF(NOT(ISNUMBER($E41)),"",$E41-TODAY())</f>
        <v/>
      </c>
      <c r="S41" s="4">
        <f>IF($A41="","",IF(NOT(ISNUMBER($G41)),"Check term months",IF(NOT(ISNUMBER($H41)),"Check term premium",IF(NOT(ISNUMBER($C41)),"Check quote date",IF(NOT(ISNUMBER($D41)),"Check effective date",IF(NOT(ISNUMBER($E41)),"Check expiration date",IF(OR($D41&lt;$C41,$E41&lt;$C41),"Check date order",IF(NOT(ISNUMBER(Assumptions!$B$8)),"Check alert-day setting",IF($R41&lt;0,"Expired - human review",IF($R41&lt;=Assumptions!$B$8,"Expiring soon - human review",IF($P41="","Check status",IF($P41="Selected","Selected - verify terms",""))))))))))))</f>
        <v/>
      </c>
      <c r="T41" s="11" t="n"/>
    </row>
    <row r="42" ht="22" customHeight="1">
      <c r="A42" s="11" t="n"/>
      <c r="B42" s="11" t="n"/>
      <c r="C42" s="12" t="n"/>
      <c r="D42" s="12" t="n"/>
      <c r="E42" s="12" t="n"/>
      <c r="F42" s="11" t="n"/>
      <c r="G42" s="13" t="n"/>
      <c r="H42" s="29" t="n"/>
      <c r="I42" s="29" t="n"/>
      <c r="J42" s="30">
        <f>IF(OR($A42="",NOT(ISNUMBER($G42)),NOT(ISNUMBER($H42))),"",IFERROR(($H42+IF(ISNUMBER($I42),$I42,0))*12/$G42,""))</f>
        <v/>
      </c>
      <c r="K42" s="30">
        <f>IF($J42="","",IFERROR($J42-MIN($J$4:$J$103),""))</f>
        <v/>
      </c>
      <c r="L42" s="11" t="n"/>
      <c r="M42" s="31" t="n"/>
      <c r="N42" s="17" t="n"/>
      <c r="O42" s="11" t="n"/>
      <c r="P42" s="17" t="n"/>
      <c r="Q42" s="18">
        <f>IF($J42="","",IFERROR(1+COUNTIF($J$4:$J$103,"&lt;"&amp;$J42),""))</f>
        <v/>
      </c>
      <c r="R42" s="18">
        <f>IF(NOT(ISNUMBER($E42)),"",$E42-TODAY())</f>
        <v/>
      </c>
      <c r="S42" s="19">
        <f>IF($A42="","",IF(NOT(ISNUMBER($G42)),"Check term months",IF(NOT(ISNUMBER($H42)),"Check term premium",IF(NOT(ISNUMBER($C42)),"Check quote date",IF(NOT(ISNUMBER($D42)),"Check effective date",IF(NOT(ISNUMBER($E42)),"Check expiration date",IF(OR($D42&lt;$C42,$E42&lt;$C42),"Check date order",IF(NOT(ISNUMBER(Assumptions!$B$8)),"Check alert-day setting",IF($R42&lt;0,"Expired - human review",IF($R42&lt;=Assumptions!$B$8,"Expiring soon - human review",IF($P42="","Check status",IF($P42="Selected","Selected - verify terms",""))))))))))))</f>
        <v/>
      </c>
      <c r="T42" s="11" t="n"/>
    </row>
    <row r="43" ht="22" customHeight="1">
      <c r="A43" s="11" t="n"/>
      <c r="B43" s="11" t="n"/>
      <c r="C43" s="12" t="n"/>
      <c r="D43" s="12" t="n"/>
      <c r="E43" s="12" t="n"/>
      <c r="F43" s="11" t="n"/>
      <c r="G43" s="13" t="n"/>
      <c r="H43" s="29" t="n"/>
      <c r="I43" s="29" t="n"/>
      <c r="J43" s="32">
        <f>IF(OR($A43="",NOT(ISNUMBER($G43)),NOT(ISNUMBER($H43))),"",IFERROR(($H43+IF(ISNUMBER($I43),$I43,0))*12/$G43,""))</f>
        <v/>
      </c>
      <c r="K43" s="32">
        <f>IF($J43="","",IFERROR($J43-MIN($J$4:$J$103),""))</f>
        <v/>
      </c>
      <c r="L43" s="11" t="n"/>
      <c r="M43" s="31" t="n"/>
      <c r="N43" s="17" t="n"/>
      <c r="O43" s="11" t="n"/>
      <c r="P43" s="17" t="n"/>
      <c r="Q43" s="21">
        <f>IF($J43="","",IFERROR(1+COUNTIF($J$4:$J$103,"&lt;"&amp;$J43),""))</f>
        <v/>
      </c>
      <c r="R43" s="21">
        <f>IF(NOT(ISNUMBER($E43)),"",$E43-TODAY())</f>
        <v/>
      </c>
      <c r="S43" s="4">
        <f>IF($A43="","",IF(NOT(ISNUMBER($G43)),"Check term months",IF(NOT(ISNUMBER($H43)),"Check term premium",IF(NOT(ISNUMBER($C43)),"Check quote date",IF(NOT(ISNUMBER($D43)),"Check effective date",IF(NOT(ISNUMBER($E43)),"Check expiration date",IF(OR($D43&lt;$C43,$E43&lt;$C43),"Check date order",IF(NOT(ISNUMBER(Assumptions!$B$8)),"Check alert-day setting",IF($R43&lt;0,"Expired - human review",IF($R43&lt;=Assumptions!$B$8,"Expiring soon - human review",IF($P43="","Check status",IF($P43="Selected","Selected - verify terms",""))))))))))))</f>
        <v/>
      </c>
      <c r="T43" s="11" t="n"/>
    </row>
    <row r="44" ht="22" customHeight="1">
      <c r="A44" s="11" t="n"/>
      <c r="B44" s="11" t="n"/>
      <c r="C44" s="12" t="n"/>
      <c r="D44" s="12" t="n"/>
      <c r="E44" s="12" t="n"/>
      <c r="F44" s="11" t="n"/>
      <c r="G44" s="13" t="n"/>
      <c r="H44" s="29" t="n"/>
      <c r="I44" s="29" t="n"/>
      <c r="J44" s="30">
        <f>IF(OR($A44="",NOT(ISNUMBER($G44)),NOT(ISNUMBER($H44))),"",IFERROR(($H44+IF(ISNUMBER($I44),$I44,0))*12/$G44,""))</f>
        <v/>
      </c>
      <c r="K44" s="30">
        <f>IF($J44="","",IFERROR($J44-MIN($J$4:$J$103),""))</f>
        <v/>
      </c>
      <c r="L44" s="11" t="n"/>
      <c r="M44" s="31" t="n"/>
      <c r="N44" s="17" t="n"/>
      <c r="O44" s="11" t="n"/>
      <c r="P44" s="17" t="n"/>
      <c r="Q44" s="18">
        <f>IF($J44="","",IFERROR(1+COUNTIF($J$4:$J$103,"&lt;"&amp;$J44),""))</f>
        <v/>
      </c>
      <c r="R44" s="18">
        <f>IF(NOT(ISNUMBER($E44)),"",$E44-TODAY())</f>
        <v/>
      </c>
      <c r="S44" s="19">
        <f>IF($A44="","",IF(NOT(ISNUMBER($G44)),"Check term months",IF(NOT(ISNUMBER($H44)),"Check term premium",IF(NOT(ISNUMBER($C44)),"Check quote date",IF(NOT(ISNUMBER($D44)),"Check effective date",IF(NOT(ISNUMBER($E44)),"Check expiration date",IF(OR($D44&lt;$C44,$E44&lt;$C44),"Check date order",IF(NOT(ISNUMBER(Assumptions!$B$8)),"Check alert-day setting",IF($R44&lt;0,"Expired - human review",IF($R44&lt;=Assumptions!$B$8,"Expiring soon - human review",IF($P44="","Check status",IF($P44="Selected","Selected - verify terms",""))))))))))))</f>
        <v/>
      </c>
      <c r="T44" s="11" t="n"/>
    </row>
    <row r="45" ht="22" customHeight="1">
      <c r="A45" s="11" t="n"/>
      <c r="B45" s="11" t="n"/>
      <c r="C45" s="12" t="n"/>
      <c r="D45" s="12" t="n"/>
      <c r="E45" s="12" t="n"/>
      <c r="F45" s="11" t="n"/>
      <c r="G45" s="13" t="n"/>
      <c r="H45" s="29" t="n"/>
      <c r="I45" s="29" t="n"/>
      <c r="J45" s="32">
        <f>IF(OR($A45="",NOT(ISNUMBER($G45)),NOT(ISNUMBER($H45))),"",IFERROR(($H45+IF(ISNUMBER($I45),$I45,0))*12/$G45,""))</f>
        <v/>
      </c>
      <c r="K45" s="32">
        <f>IF($J45="","",IFERROR($J45-MIN($J$4:$J$103),""))</f>
        <v/>
      </c>
      <c r="L45" s="11" t="n"/>
      <c r="M45" s="31" t="n"/>
      <c r="N45" s="17" t="n"/>
      <c r="O45" s="11" t="n"/>
      <c r="P45" s="17" t="n"/>
      <c r="Q45" s="21">
        <f>IF($J45="","",IFERROR(1+COUNTIF($J$4:$J$103,"&lt;"&amp;$J45),""))</f>
        <v/>
      </c>
      <c r="R45" s="21">
        <f>IF(NOT(ISNUMBER($E45)),"",$E45-TODAY())</f>
        <v/>
      </c>
      <c r="S45" s="4">
        <f>IF($A45="","",IF(NOT(ISNUMBER($G45)),"Check term months",IF(NOT(ISNUMBER($H45)),"Check term premium",IF(NOT(ISNUMBER($C45)),"Check quote date",IF(NOT(ISNUMBER($D45)),"Check effective date",IF(NOT(ISNUMBER($E45)),"Check expiration date",IF(OR($D45&lt;$C45,$E45&lt;$C45),"Check date order",IF(NOT(ISNUMBER(Assumptions!$B$8)),"Check alert-day setting",IF($R45&lt;0,"Expired - human review",IF($R45&lt;=Assumptions!$B$8,"Expiring soon - human review",IF($P45="","Check status",IF($P45="Selected","Selected - verify terms",""))))))))))))</f>
        <v/>
      </c>
      <c r="T45" s="11" t="n"/>
    </row>
    <row r="46" ht="22" customHeight="1">
      <c r="A46" s="11" t="n"/>
      <c r="B46" s="11" t="n"/>
      <c r="C46" s="12" t="n"/>
      <c r="D46" s="12" t="n"/>
      <c r="E46" s="12" t="n"/>
      <c r="F46" s="11" t="n"/>
      <c r="G46" s="13" t="n"/>
      <c r="H46" s="29" t="n"/>
      <c r="I46" s="29" t="n"/>
      <c r="J46" s="30">
        <f>IF(OR($A46="",NOT(ISNUMBER($G46)),NOT(ISNUMBER($H46))),"",IFERROR(($H46+IF(ISNUMBER($I46),$I46,0))*12/$G46,""))</f>
        <v/>
      </c>
      <c r="K46" s="30">
        <f>IF($J46="","",IFERROR($J46-MIN($J$4:$J$103),""))</f>
        <v/>
      </c>
      <c r="L46" s="11" t="n"/>
      <c r="M46" s="31" t="n"/>
      <c r="N46" s="17" t="n"/>
      <c r="O46" s="11" t="n"/>
      <c r="P46" s="17" t="n"/>
      <c r="Q46" s="18">
        <f>IF($J46="","",IFERROR(1+COUNTIF($J$4:$J$103,"&lt;"&amp;$J46),""))</f>
        <v/>
      </c>
      <c r="R46" s="18">
        <f>IF(NOT(ISNUMBER($E46)),"",$E46-TODAY())</f>
        <v/>
      </c>
      <c r="S46" s="19">
        <f>IF($A46="","",IF(NOT(ISNUMBER($G46)),"Check term months",IF(NOT(ISNUMBER($H46)),"Check term premium",IF(NOT(ISNUMBER($C46)),"Check quote date",IF(NOT(ISNUMBER($D46)),"Check effective date",IF(NOT(ISNUMBER($E46)),"Check expiration date",IF(OR($D46&lt;$C46,$E46&lt;$C46),"Check date order",IF(NOT(ISNUMBER(Assumptions!$B$8)),"Check alert-day setting",IF($R46&lt;0,"Expired - human review",IF($R46&lt;=Assumptions!$B$8,"Expiring soon - human review",IF($P46="","Check status",IF($P46="Selected","Selected - verify terms",""))))))))))))</f>
        <v/>
      </c>
      <c r="T46" s="11" t="n"/>
    </row>
    <row r="47" ht="22" customHeight="1">
      <c r="A47" s="11" t="n"/>
      <c r="B47" s="11" t="n"/>
      <c r="C47" s="12" t="n"/>
      <c r="D47" s="12" t="n"/>
      <c r="E47" s="12" t="n"/>
      <c r="F47" s="11" t="n"/>
      <c r="G47" s="13" t="n"/>
      <c r="H47" s="29" t="n"/>
      <c r="I47" s="29" t="n"/>
      <c r="J47" s="32">
        <f>IF(OR($A47="",NOT(ISNUMBER($G47)),NOT(ISNUMBER($H47))),"",IFERROR(($H47+IF(ISNUMBER($I47),$I47,0))*12/$G47,""))</f>
        <v/>
      </c>
      <c r="K47" s="32">
        <f>IF($J47="","",IFERROR($J47-MIN($J$4:$J$103),""))</f>
        <v/>
      </c>
      <c r="L47" s="11" t="n"/>
      <c r="M47" s="31" t="n"/>
      <c r="N47" s="17" t="n"/>
      <c r="O47" s="11" t="n"/>
      <c r="P47" s="17" t="n"/>
      <c r="Q47" s="21">
        <f>IF($J47="","",IFERROR(1+COUNTIF($J$4:$J$103,"&lt;"&amp;$J47),""))</f>
        <v/>
      </c>
      <c r="R47" s="21">
        <f>IF(NOT(ISNUMBER($E47)),"",$E47-TODAY())</f>
        <v/>
      </c>
      <c r="S47" s="4">
        <f>IF($A47="","",IF(NOT(ISNUMBER($G47)),"Check term months",IF(NOT(ISNUMBER($H47)),"Check term premium",IF(NOT(ISNUMBER($C47)),"Check quote date",IF(NOT(ISNUMBER($D47)),"Check effective date",IF(NOT(ISNUMBER($E47)),"Check expiration date",IF(OR($D47&lt;$C47,$E47&lt;$C47),"Check date order",IF(NOT(ISNUMBER(Assumptions!$B$8)),"Check alert-day setting",IF($R47&lt;0,"Expired - human review",IF($R47&lt;=Assumptions!$B$8,"Expiring soon - human review",IF($P47="","Check status",IF($P47="Selected","Selected - verify terms",""))))))))))))</f>
        <v/>
      </c>
      <c r="T47" s="11" t="n"/>
    </row>
    <row r="48" ht="22" customHeight="1">
      <c r="A48" s="11" t="n"/>
      <c r="B48" s="11" t="n"/>
      <c r="C48" s="12" t="n"/>
      <c r="D48" s="12" t="n"/>
      <c r="E48" s="12" t="n"/>
      <c r="F48" s="11" t="n"/>
      <c r="G48" s="13" t="n"/>
      <c r="H48" s="29" t="n"/>
      <c r="I48" s="29" t="n"/>
      <c r="J48" s="30">
        <f>IF(OR($A48="",NOT(ISNUMBER($G48)),NOT(ISNUMBER($H48))),"",IFERROR(($H48+IF(ISNUMBER($I48),$I48,0))*12/$G48,""))</f>
        <v/>
      </c>
      <c r="K48" s="30">
        <f>IF($J48="","",IFERROR($J48-MIN($J$4:$J$103),""))</f>
        <v/>
      </c>
      <c r="L48" s="11" t="n"/>
      <c r="M48" s="31" t="n"/>
      <c r="N48" s="17" t="n"/>
      <c r="O48" s="11" t="n"/>
      <c r="P48" s="17" t="n"/>
      <c r="Q48" s="18">
        <f>IF($J48="","",IFERROR(1+COUNTIF($J$4:$J$103,"&lt;"&amp;$J48),""))</f>
        <v/>
      </c>
      <c r="R48" s="18">
        <f>IF(NOT(ISNUMBER($E48)),"",$E48-TODAY())</f>
        <v/>
      </c>
      <c r="S48" s="19">
        <f>IF($A48="","",IF(NOT(ISNUMBER($G48)),"Check term months",IF(NOT(ISNUMBER($H48)),"Check term premium",IF(NOT(ISNUMBER($C48)),"Check quote date",IF(NOT(ISNUMBER($D48)),"Check effective date",IF(NOT(ISNUMBER($E48)),"Check expiration date",IF(OR($D48&lt;$C48,$E48&lt;$C48),"Check date order",IF(NOT(ISNUMBER(Assumptions!$B$8)),"Check alert-day setting",IF($R48&lt;0,"Expired - human review",IF($R48&lt;=Assumptions!$B$8,"Expiring soon - human review",IF($P48="","Check status",IF($P48="Selected","Selected - verify terms",""))))))))))))</f>
        <v/>
      </c>
      <c r="T48" s="11" t="n"/>
    </row>
    <row r="49" ht="22" customHeight="1">
      <c r="A49" s="11" t="n"/>
      <c r="B49" s="11" t="n"/>
      <c r="C49" s="12" t="n"/>
      <c r="D49" s="12" t="n"/>
      <c r="E49" s="12" t="n"/>
      <c r="F49" s="11" t="n"/>
      <c r="G49" s="13" t="n"/>
      <c r="H49" s="29" t="n"/>
      <c r="I49" s="29" t="n"/>
      <c r="J49" s="32">
        <f>IF(OR($A49="",NOT(ISNUMBER($G49)),NOT(ISNUMBER($H49))),"",IFERROR(($H49+IF(ISNUMBER($I49),$I49,0))*12/$G49,""))</f>
        <v/>
      </c>
      <c r="K49" s="32">
        <f>IF($J49="","",IFERROR($J49-MIN($J$4:$J$103),""))</f>
        <v/>
      </c>
      <c r="L49" s="11" t="n"/>
      <c r="M49" s="31" t="n"/>
      <c r="N49" s="17" t="n"/>
      <c r="O49" s="11" t="n"/>
      <c r="P49" s="17" t="n"/>
      <c r="Q49" s="21">
        <f>IF($J49="","",IFERROR(1+COUNTIF($J$4:$J$103,"&lt;"&amp;$J49),""))</f>
        <v/>
      </c>
      <c r="R49" s="21">
        <f>IF(NOT(ISNUMBER($E49)),"",$E49-TODAY())</f>
        <v/>
      </c>
      <c r="S49" s="4">
        <f>IF($A49="","",IF(NOT(ISNUMBER($G49)),"Check term months",IF(NOT(ISNUMBER($H49)),"Check term premium",IF(NOT(ISNUMBER($C49)),"Check quote date",IF(NOT(ISNUMBER($D49)),"Check effective date",IF(NOT(ISNUMBER($E49)),"Check expiration date",IF(OR($D49&lt;$C49,$E49&lt;$C49),"Check date order",IF(NOT(ISNUMBER(Assumptions!$B$8)),"Check alert-day setting",IF($R49&lt;0,"Expired - human review",IF($R49&lt;=Assumptions!$B$8,"Expiring soon - human review",IF($P49="","Check status",IF($P49="Selected","Selected - verify terms",""))))))))))))</f>
        <v/>
      </c>
      <c r="T49" s="11" t="n"/>
    </row>
    <row r="50" ht="22" customHeight="1">
      <c r="A50" s="11" t="n"/>
      <c r="B50" s="11" t="n"/>
      <c r="C50" s="12" t="n"/>
      <c r="D50" s="12" t="n"/>
      <c r="E50" s="12" t="n"/>
      <c r="F50" s="11" t="n"/>
      <c r="G50" s="13" t="n"/>
      <c r="H50" s="29" t="n"/>
      <c r="I50" s="29" t="n"/>
      <c r="J50" s="30">
        <f>IF(OR($A50="",NOT(ISNUMBER($G50)),NOT(ISNUMBER($H50))),"",IFERROR(($H50+IF(ISNUMBER($I50),$I50,0))*12/$G50,""))</f>
        <v/>
      </c>
      <c r="K50" s="30">
        <f>IF($J50="","",IFERROR($J50-MIN($J$4:$J$103),""))</f>
        <v/>
      </c>
      <c r="L50" s="11" t="n"/>
      <c r="M50" s="31" t="n"/>
      <c r="N50" s="17" t="n"/>
      <c r="O50" s="11" t="n"/>
      <c r="P50" s="17" t="n"/>
      <c r="Q50" s="18">
        <f>IF($J50="","",IFERROR(1+COUNTIF($J$4:$J$103,"&lt;"&amp;$J50),""))</f>
        <v/>
      </c>
      <c r="R50" s="18">
        <f>IF(NOT(ISNUMBER($E50)),"",$E50-TODAY())</f>
        <v/>
      </c>
      <c r="S50" s="19">
        <f>IF($A50="","",IF(NOT(ISNUMBER($G50)),"Check term months",IF(NOT(ISNUMBER($H50)),"Check term premium",IF(NOT(ISNUMBER($C50)),"Check quote date",IF(NOT(ISNUMBER($D50)),"Check effective date",IF(NOT(ISNUMBER($E50)),"Check expiration date",IF(OR($D50&lt;$C50,$E50&lt;$C50),"Check date order",IF(NOT(ISNUMBER(Assumptions!$B$8)),"Check alert-day setting",IF($R50&lt;0,"Expired - human review",IF($R50&lt;=Assumptions!$B$8,"Expiring soon - human review",IF($P50="","Check status",IF($P50="Selected","Selected - verify terms",""))))))))))))</f>
        <v/>
      </c>
      <c r="T50" s="11" t="n"/>
    </row>
    <row r="51" ht="22" customHeight="1">
      <c r="A51" s="11" t="n"/>
      <c r="B51" s="11" t="n"/>
      <c r="C51" s="12" t="n"/>
      <c r="D51" s="12" t="n"/>
      <c r="E51" s="12" t="n"/>
      <c r="F51" s="11" t="n"/>
      <c r="G51" s="13" t="n"/>
      <c r="H51" s="29" t="n"/>
      <c r="I51" s="29" t="n"/>
      <c r="J51" s="32">
        <f>IF(OR($A51="",NOT(ISNUMBER($G51)),NOT(ISNUMBER($H51))),"",IFERROR(($H51+IF(ISNUMBER($I51),$I51,0))*12/$G51,""))</f>
        <v/>
      </c>
      <c r="K51" s="32">
        <f>IF($J51="","",IFERROR($J51-MIN($J$4:$J$103),""))</f>
        <v/>
      </c>
      <c r="L51" s="11" t="n"/>
      <c r="M51" s="31" t="n"/>
      <c r="N51" s="17" t="n"/>
      <c r="O51" s="11" t="n"/>
      <c r="P51" s="17" t="n"/>
      <c r="Q51" s="21">
        <f>IF($J51="","",IFERROR(1+COUNTIF($J$4:$J$103,"&lt;"&amp;$J51),""))</f>
        <v/>
      </c>
      <c r="R51" s="21">
        <f>IF(NOT(ISNUMBER($E51)),"",$E51-TODAY())</f>
        <v/>
      </c>
      <c r="S51" s="4">
        <f>IF($A51="","",IF(NOT(ISNUMBER($G51)),"Check term months",IF(NOT(ISNUMBER($H51)),"Check term premium",IF(NOT(ISNUMBER($C51)),"Check quote date",IF(NOT(ISNUMBER($D51)),"Check effective date",IF(NOT(ISNUMBER($E51)),"Check expiration date",IF(OR($D51&lt;$C51,$E51&lt;$C51),"Check date order",IF(NOT(ISNUMBER(Assumptions!$B$8)),"Check alert-day setting",IF($R51&lt;0,"Expired - human review",IF($R51&lt;=Assumptions!$B$8,"Expiring soon - human review",IF($P51="","Check status",IF($P51="Selected","Selected - verify terms",""))))))))))))</f>
        <v/>
      </c>
      <c r="T51" s="11" t="n"/>
    </row>
    <row r="52" ht="22" customHeight="1">
      <c r="A52" s="11" t="n"/>
      <c r="B52" s="11" t="n"/>
      <c r="C52" s="12" t="n"/>
      <c r="D52" s="12" t="n"/>
      <c r="E52" s="12" t="n"/>
      <c r="F52" s="11" t="n"/>
      <c r="G52" s="13" t="n"/>
      <c r="H52" s="29" t="n"/>
      <c r="I52" s="29" t="n"/>
      <c r="J52" s="30">
        <f>IF(OR($A52="",NOT(ISNUMBER($G52)),NOT(ISNUMBER($H52))),"",IFERROR(($H52+IF(ISNUMBER($I52),$I52,0))*12/$G52,""))</f>
        <v/>
      </c>
      <c r="K52" s="30">
        <f>IF($J52="","",IFERROR($J52-MIN($J$4:$J$103),""))</f>
        <v/>
      </c>
      <c r="L52" s="11" t="n"/>
      <c r="M52" s="31" t="n"/>
      <c r="N52" s="17" t="n"/>
      <c r="O52" s="11" t="n"/>
      <c r="P52" s="17" t="n"/>
      <c r="Q52" s="18">
        <f>IF($J52="","",IFERROR(1+COUNTIF($J$4:$J$103,"&lt;"&amp;$J52),""))</f>
        <v/>
      </c>
      <c r="R52" s="18">
        <f>IF(NOT(ISNUMBER($E52)),"",$E52-TODAY())</f>
        <v/>
      </c>
      <c r="S52" s="19">
        <f>IF($A52="","",IF(NOT(ISNUMBER($G52)),"Check term months",IF(NOT(ISNUMBER($H52)),"Check term premium",IF(NOT(ISNUMBER($C52)),"Check quote date",IF(NOT(ISNUMBER($D52)),"Check effective date",IF(NOT(ISNUMBER($E52)),"Check expiration date",IF(OR($D52&lt;$C52,$E52&lt;$C52),"Check date order",IF(NOT(ISNUMBER(Assumptions!$B$8)),"Check alert-day setting",IF($R52&lt;0,"Expired - human review",IF($R52&lt;=Assumptions!$B$8,"Expiring soon - human review",IF($P52="","Check status",IF($P52="Selected","Selected - verify terms",""))))))))))))</f>
        <v/>
      </c>
      <c r="T52" s="11" t="n"/>
    </row>
    <row r="53" ht="22" customHeight="1">
      <c r="A53" s="11" t="n"/>
      <c r="B53" s="11" t="n"/>
      <c r="C53" s="12" t="n"/>
      <c r="D53" s="12" t="n"/>
      <c r="E53" s="12" t="n"/>
      <c r="F53" s="11" t="n"/>
      <c r="G53" s="13" t="n"/>
      <c r="H53" s="29" t="n"/>
      <c r="I53" s="29" t="n"/>
      <c r="J53" s="32">
        <f>IF(OR($A53="",NOT(ISNUMBER($G53)),NOT(ISNUMBER($H53))),"",IFERROR(($H53+IF(ISNUMBER($I53),$I53,0))*12/$G53,""))</f>
        <v/>
      </c>
      <c r="K53" s="32">
        <f>IF($J53="","",IFERROR($J53-MIN($J$4:$J$103),""))</f>
        <v/>
      </c>
      <c r="L53" s="11" t="n"/>
      <c r="M53" s="31" t="n"/>
      <c r="N53" s="17" t="n"/>
      <c r="O53" s="11" t="n"/>
      <c r="P53" s="17" t="n"/>
      <c r="Q53" s="21">
        <f>IF($J53="","",IFERROR(1+COUNTIF($J$4:$J$103,"&lt;"&amp;$J53),""))</f>
        <v/>
      </c>
      <c r="R53" s="21">
        <f>IF(NOT(ISNUMBER($E53)),"",$E53-TODAY())</f>
        <v/>
      </c>
      <c r="S53" s="4">
        <f>IF($A53="","",IF(NOT(ISNUMBER($G53)),"Check term months",IF(NOT(ISNUMBER($H53)),"Check term premium",IF(NOT(ISNUMBER($C53)),"Check quote date",IF(NOT(ISNUMBER($D53)),"Check effective date",IF(NOT(ISNUMBER($E53)),"Check expiration date",IF(OR($D53&lt;$C53,$E53&lt;$C53),"Check date order",IF(NOT(ISNUMBER(Assumptions!$B$8)),"Check alert-day setting",IF($R53&lt;0,"Expired - human review",IF($R53&lt;=Assumptions!$B$8,"Expiring soon - human review",IF($P53="","Check status",IF($P53="Selected","Selected - verify terms",""))))))))))))</f>
        <v/>
      </c>
      <c r="T53" s="11" t="n"/>
    </row>
    <row r="54" ht="22" customHeight="1">
      <c r="A54" s="11" t="n"/>
      <c r="B54" s="11" t="n"/>
      <c r="C54" s="12" t="n"/>
      <c r="D54" s="12" t="n"/>
      <c r="E54" s="12" t="n"/>
      <c r="F54" s="11" t="n"/>
      <c r="G54" s="13" t="n"/>
      <c r="H54" s="29" t="n"/>
      <c r="I54" s="29" t="n"/>
      <c r="J54" s="30">
        <f>IF(OR($A54="",NOT(ISNUMBER($G54)),NOT(ISNUMBER($H54))),"",IFERROR(($H54+IF(ISNUMBER($I54),$I54,0))*12/$G54,""))</f>
        <v/>
      </c>
      <c r="K54" s="30">
        <f>IF($J54="","",IFERROR($J54-MIN($J$4:$J$103),""))</f>
        <v/>
      </c>
      <c r="L54" s="11" t="n"/>
      <c r="M54" s="31" t="n"/>
      <c r="N54" s="17" t="n"/>
      <c r="O54" s="11" t="n"/>
      <c r="P54" s="17" t="n"/>
      <c r="Q54" s="18">
        <f>IF($J54="","",IFERROR(1+COUNTIF($J$4:$J$103,"&lt;"&amp;$J54),""))</f>
        <v/>
      </c>
      <c r="R54" s="18">
        <f>IF(NOT(ISNUMBER($E54)),"",$E54-TODAY())</f>
        <v/>
      </c>
      <c r="S54" s="19">
        <f>IF($A54="","",IF(NOT(ISNUMBER($G54)),"Check term months",IF(NOT(ISNUMBER($H54)),"Check term premium",IF(NOT(ISNUMBER($C54)),"Check quote date",IF(NOT(ISNUMBER($D54)),"Check effective date",IF(NOT(ISNUMBER($E54)),"Check expiration date",IF(OR($D54&lt;$C54,$E54&lt;$C54),"Check date order",IF(NOT(ISNUMBER(Assumptions!$B$8)),"Check alert-day setting",IF($R54&lt;0,"Expired - human review",IF($R54&lt;=Assumptions!$B$8,"Expiring soon - human review",IF($P54="","Check status",IF($P54="Selected","Selected - verify terms",""))))))))))))</f>
        <v/>
      </c>
      <c r="T54" s="11" t="n"/>
    </row>
    <row r="55" ht="22" customHeight="1">
      <c r="A55" s="11" t="n"/>
      <c r="B55" s="11" t="n"/>
      <c r="C55" s="12" t="n"/>
      <c r="D55" s="12" t="n"/>
      <c r="E55" s="12" t="n"/>
      <c r="F55" s="11" t="n"/>
      <c r="G55" s="13" t="n"/>
      <c r="H55" s="29" t="n"/>
      <c r="I55" s="29" t="n"/>
      <c r="J55" s="32">
        <f>IF(OR($A55="",NOT(ISNUMBER($G55)),NOT(ISNUMBER($H55))),"",IFERROR(($H55+IF(ISNUMBER($I55),$I55,0))*12/$G55,""))</f>
        <v/>
      </c>
      <c r="K55" s="32">
        <f>IF($J55="","",IFERROR($J55-MIN($J$4:$J$103),""))</f>
        <v/>
      </c>
      <c r="L55" s="11" t="n"/>
      <c r="M55" s="31" t="n"/>
      <c r="N55" s="17" t="n"/>
      <c r="O55" s="11" t="n"/>
      <c r="P55" s="17" t="n"/>
      <c r="Q55" s="21">
        <f>IF($J55="","",IFERROR(1+COUNTIF($J$4:$J$103,"&lt;"&amp;$J55),""))</f>
        <v/>
      </c>
      <c r="R55" s="21">
        <f>IF(NOT(ISNUMBER($E55)),"",$E55-TODAY())</f>
        <v/>
      </c>
      <c r="S55" s="4">
        <f>IF($A55="","",IF(NOT(ISNUMBER($G55)),"Check term months",IF(NOT(ISNUMBER($H55)),"Check term premium",IF(NOT(ISNUMBER($C55)),"Check quote date",IF(NOT(ISNUMBER($D55)),"Check effective date",IF(NOT(ISNUMBER($E55)),"Check expiration date",IF(OR($D55&lt;$C55,$E55&lt;$C55),"Check date order",IF(NOT(ISNUMBER(Assumptions!$B$8)),"Check alert-day setting",IF($R55&lt;0,"Expired - human review",IF($R55&lt;=Assumptions!$B$8,"Expiring soon - human review",IF($P55="","Check status",IF($P55="Selected","Selected - verify terms",""))))))))))))</f>
        <v/>
      </c>
      <c r="T55" s="11" t="n"/>
    </row>
    <row r="56" ht="22" customHeight="1">
      <c r="A56" s="11" t="n"/>
      <c r="B56" s="11" t="n"/>
      <c r="C56" s="12" t="n"/>
      <c r="D56" s="12" t="n"/>
      <c r="E56" s="12" t="n"/>
      <c r="F56" s="11" t="n"/>
      <c r="G56" s="13" t="n"/>
      <c r="H56" s="29" t="n"/>
      <c r="I56" s="29" t="n"/>
      <c r="J56" s="30">
        <f>IF(OR($A56="",NOT(ISNUMBER($G56)),NOT(ISNUMBER($H56))),"",IFERROR(($H56+IF(ISNUMBER($I56),$I56,0))*12/$G56,""))</f>
        <v/>
      </c>
      <c r="K56" s="30">
        <f>IF($J56="","",IFERROR($J56-MIN($J$4:$J$103),""))</f>
        <v/>
      </c>
      <c r="L56" s="11" t="n"/>
      <c r="M56" s="31" t="n"/>
      <c r="N56" s="17" t="n"/>
      <c r="O56" s="11" t="n"/>
      <c r="P56" s="17" t="n"/>
      <c r="Q56" s="18">
        <f>IF($J56="","",IFERROR(1+COUNTIF($J$4:$J$103,"&lt;"&amp;$J56),""))</f>
        <v/>
      </c>
      <c r="R56" s="18">
        <f>IF(NOT(ISNUMBER($E56)),"",$E56-TODAY())</f>
        <v/>
      </c>
      <c r="S56" s="19">
        <f>IF($A56="","",IF(NOT(ISNUMBER($G56)),"Check term months",IF(NOT(ISNUMBER($H56)),"Check term premium",IF(NOT(ISNUMBER($C56)),"Check quote date",IF(NOT(ISNUMBER($D56)),"Check effective date",IF(NOT(ISNUMBER($E56)),"Check expiration date",IF(OR($D56&lt;$C56,$E56&lt;$C56),"Check date order",IF(NOT(ISNUMBER(Assumptions!$B$8)),"Check alert-day setting",IF($R56&lt;0,"Expired - human review",IF($R56&lt;=Assumptions!$B$8,"Expiring soon - human review",IF($P56="","Check status",IF($P56="Selected","Selected - verify terms",""))))))))))))</f>
        <v/>
      </c>
      <c r="T56" s="11" t="n"/>
    </row>
    <row r="57" ht="22" customHeight="1">
      <c r="A57" s="11" t="n"/>
      <c r="B57" s="11" t="n"/>
      <c r="C57" s="12" t="n"/>
      <c r="D57" s="12" t="n"/>
      <c r="E57" s="12" t="n"/>
      <c r="F57" s="11" t="n"/>
      <c r="G57" s="13" t="n"/>
      <c r="H57" s="29" t="n"/>
      <c r="I57" s="29" t="n"/>
      <c r="J57" s="32">
        <f>IF(OR($A57="",NOT(ISNUMBER($G57)),NOT(ISNUMBER($H57))),"",IFERROR(($H57+IF(ISNUMBER($I57),$I57,0))*12/$G57,""))</f>
        <v/>
      </c>
      <c r="K57" s="32">
        <f>IF($J57="","",IFERROR($J57-MIN($J$4:$J$103),""))</f>
        <v/>
      </c>
      <c r="L57" s="11" t="n"/>
      <c r="M57" s="31" t="n"/>
      <c r="N57" s="17" t="n"/>
      <c r="O57" s="11" t="n"/>
      <c r="P57" s="17" t="n"/>
      <c r="Q57" s="21">
        <f>IF($J57="","",IFERROR(1+COUNTIF($J$4:$J$103,"&lt;"&amp;$J57),""))</f>
        <v/>
      </c>
      <c r="R57" s="21">
        <f>IF(NOT(ISNUMBER($E57)),"",$E57-TODAY())</f>
        <v/>
      </c>
      <c r="S57" s="4">
        <f>IF($A57="","",IF(NOT(ISNUMBER($G57)),"Check term months",IF(NOT(ISNUMBER($H57)),"Check term premium",IF(NOT(ISNUMBER($C57)),"Check quote date",IF(NOT(ISNUMBER($D57)),"Check effective date",IF(NOT(ISNUMBER($E57)),"Check expiration date",IF(OR($D57&lt;$C57,$E57&lt;$C57),"Check date order",IF(NOT(ISNUMBER(Assumptions!$B$8)),"Check alert-day setting",IF($R57&lt;0,"Expired - human review",IF($R57&lt;=Assumptions!$B$8,"Expiring soon - human review",IF($P57="","Check status",IF($P57="Selected","Selected - verify terms",""))))))))))))</f>
        <v/>
      </c>
      <c r="T57" s="11" t="n"/>
    </row>
    <row r="58" ht="22" customHeight="1">
      <c r="A58" s="11" t="n"/>
      <c r="B58" s="11" t="n"/>
      <c r="C58" s="12" t="n"/>
      <c r="D58" s="12" t="n"/>
      <c r="E58" s="12" t="n"/>
      <c r="F58" s="11" t="n"/>
      <c r="G58" s="13" t="n"/>
      <c r="H58" s="29" t="n"/>
      <c r="I58" s="29" t="n"/>
      <c r="J58" s="30">
        <f>IF(OR($A58="",NOT(ISNUMBER($G58)),NOT(ISNUMBER($H58))),"",IFERROR(($H58+IF(ISNUMBER($I58),$I58,0))*12/$G58,""))</f>
        <v/>
      </c>
      <c r="K58" s="30">
        <f>IF($J58="","",IFERROR($J58-MIN($J$4:$J$103),""))</f>
        <v/>
      </c>
      <c r="L58" s="11" t="n"/>
      <c r="M58" s="31" t="n"/>
      <c r="N58" s="17" t="n"/>
      <c r="O58" s="11" t="n"/>
      <c r="P58" s="17" t="n"/>
      <c r="Q58" s="18">
        <f>IF($J58="","",IFERROR(1+COUNTIF($J$4:$J$103,"&lt;"&amp;$J58),""))</f>
        <v/>
      </c>
      <c r="R58" s="18">
        <f>IF(NOT(ISNUMBER($E58)),"",$E58-TODAY())</f>
        <v/>
      </c>
      <c r="S58" s="19">
        <f>IF($A58="","",IF(NOT(ISNUMBER($G58)),"Check term months",IF(NOT(ISNUMBER($H58)),"Check term premium",IF(NOT(ISNUMBER($C58)),"Check quote date",IF(NOT(ISNUMBER($D58)),"Check effective date",IF(NOT(ISNUMBER($E58)),"Check expiration date",IF(OR($D58&lt;$C58,$E58&lt;$C58),"Check date order",IF(NOT(ISNUMBER(Assumptions!$B$8)),"Check alert-day setting",IF($R58&lt;0,"Expired - human review",IF($R58&lt;=Assumptions!$B$8,"Expiring soon - human review",IF($P58="","Check status",IF($P58="Selected","Selected - verify terms",""))))))))))))</f>
        <v/>
      </c>
      <c r="T58" s="11" t="n"/>
    </row>
    <row r="59" ht="22" customHeight="1">
      <c r="A59" s="11" t="n"/>
      <c r="B59" s="11" t="n"/>
      <c r="C59" s="12" t="n"/>
      <c r="D59" s="12" t="n"/>
      <c r="E59" s="12" t="n"/>
      <c r="F59" s="11" t="n"/>
      <c r="G59" s="13" t="n"/>
      <c r="H59" s="29" t="n"/>
      <c r="I59" s="29" t="n"/>
      <c r="J59" s="32">
        <f>IF(OR($A59="",NOT(ISNUMBER($G59)),NOT(ISNUMBER($H59))),"",IFERROR(($H59+IF(ISNUMBER($I59),$I59,0))*12/$G59,""))</f>
        <v/>
      </c>
      <c r="K59" s="32">
        <f>IF($J59="","",IFERROR($J59-MIN($J$4:$J$103),""))</f>
        <v/>
      </c>
      <c r="L59" s="11" t="n"/>
      <c r="M59" s="31" t="n"/>
      <c r="N59" s="17" t="n"/>
      <c r="O59" s="11" t="n"/>
      <c r="P59" s="17" t="n"/>
      <c r="Q59" s="21">
        <f>IF($J59="","",IFERROR(1+COUNTIF($J$4:$J$103,"&lt;"&amp;$J59),""))</f>
        <v/>
      </c>
      <c r="R59" s="21">
        <f>IF(NOT(ISNUMBER($E59)),"",$E59-TODAY())</f>
        <v/>
      </c>
      <c r="S59" s="4">
        <f>IF($A59="","",IF(NOT(ISNUMBER($G59)),"Check term months",IF(NOT(ISNUMBER($H59)),"Check term premium",IF(NOT(ISNUMBER($C59)),"Check quote date",IF(NOT(ISNUMBER($D59)),"Check effective date",IF(NOT(ISNUMBER($E59)),"Check expiration date",IF(OR($D59&lt;$C59,$E59&lt;$C59),"Check date order",IF(NOT(ISNUMBER(Assumptions!$B$8)),"Check alert-day setting",IF($R59&lt;0,"Expired - human review",IF($R59&lt;=Assumptions!$B$8,"Expiring soon - human review",IF($P59="","Check status",IF($P59="Selected","Selected - verify terms",""))))))))))))</f>
        <v/>
      </c>
      <c r="T59" s="11" t="n"/>
    </row>
    <row r="60" ht="22" customHeight="1">
      <c r="A60" s="11" t="n"/>
      <c r="B60" s="11" t="n"/>
      <c r="C60" s="12" t="n"/>
      <c r="D60" s="12" t="n"/>
      <c r="E60" s="12" t="n"/>
      <c r="F60" s="11" t="n"/>
      <c r="G60" s="13" t="n"/>
      <c r="H60" s="29" t="n"/>
      <c r="I60" s="29" t="n"/>
      <c r="J60" s="30">
        <f>IF(OR($A60="",NOT(ISNUMBER($G60)),NOT(ISNUMBER($H60))),"",IFERROR(($H60+IF(ISNUMBER($I60),$I60,0))*12/$G60,""))</f>
        <v/>
      </c>
      <c r="K60" s="30">
        <f>IF($J60="","",IFERROR($J60-MIN($J$4:$J$103),""))</f>
        <v/>
      </c>
      <c r="L60" s="11" t="n"/>
      <c r="M60" s="31" t="n"/>
      <c r="N60" s="17" t="n"/>
      <c r="O60" s="11" t="n"/>
      <c r="P60" s="17" t="n"/>
      <c r="Q60" s="18">
        <f>IF($J60="","",IFERROR(1+COUNTIF($J$4:$J$103,"&lt;"&amp;$J60),""))</f>
        <v/>
      </c>
      <c r="R60" s="18">
        <f>IF(NOT(ISNUMBER($E60)),"",$E60-TODAY())</f>
        <v/>
      </c>
      <c r="S60" s="19">
        <f>IF($A60="","",IF(NOT(ISNUMBER($G60)),"Check term months",IF(NOT(ISNUMBER($H60)),"Check term premium",IF(NOT(ISNUMBER($C60)),"Check quote date",IF(NOT(ISNUMBER($D60)),"Check effective date",IF(NOT(ISNUMBER($E60)),"Check expiration date",IF(OR($D60&lt;$C60,$E60&lt;$C60),"Check date order",IF(NOT(ISNUMBER(Assumptions!$B$8)),"Check alert-day setting",IF($R60&lt;0,"Expired - human review",IF($R60&lt;=Assumptions!$B$8,"Expiring soon - human review",IF($P60="","Check status",IF($P60="Selected","Selected - verify terms",""))))))))))))</f>
        <v/>
      </c>
      <c r="T60" s="11" t="n"/>
    </row>
    <row r="61" ht="22" customHeight="1">
      <c r="A61" s="11" t="n"/>
      <c r="B61" s="11" t="n"/>
      <c r="C61" s="12" t="n"/>
      <c r="D61" s="12" t="n"/>
      <c r="E61" s="12" t="n"/>
      <c r="F61" s="11" t="n"/>
      <c r="G61" s="13" t="n"/>
      <c r="H61" s="29" t="n"/>
      <c r="I61" s="29" t="n"/>
      <c r="J61" s="32">
        <f>IF(OR($A61="",NOT(ISNUMBER($G61)),NOT(ISNUMBER($H61))),"",IFERROR(($H61+IF(ISNUMBER($I61),$I61,0))*12/$G61,""))</f>
        <v/>
      </c>
      <c r="K61" s="32">
        <f>IF($J61="","",IFERROR($J61-MIN($J$4:$J$103),""))</f>
        <v/>
      </c>
      <c r="L61" s="11" t="n"/>
      <c r="M61" s="31" t="n"/>
      <c r="N61" s="17" t="n"/>
      <c r="O61" s="11" t="n"/>
      <c r="P61" s="17" t="n"/>
      <c r="Q61" s="21">
        <f>IF($J61="","",IFERROR(1+COUNTIF($J$4:$J$103,"&lt;"&amp;$J61),""))</f>
        <v/>
      </c>
      <c r="R61" s="21">
        <f>IF(NOT(ISNUMBER($E61)),"",$E61-TODAY())</f>
        <v/>
      </c>
      <c r="S61" s="4">
        <f>IF($A61="","",IF(NOT(ISNUMBER($G61)),"Check term months",IF(NOT(ISNUMBER($H61)),"Check term premium",IF(NOT(ISNUMBER($C61)),"Check quote date",IF(NOT(ISNUMBER($D61)),"Check effective date",IF(NOT(ISNUMBER($E61)),"Check expiration date",IF(OR($D61&lt;$C61,$E61&lt;$C61),"Check date order",IF(NOT(ISNUMBER(Assumptions!$B$8)),"Check alert-day setting",IF($R61&lt;0,"Expired - human review",IF($R61&lt;=Assumptions!$B$8,"Expiring soon - human review",IF($P61="","Check status",IF($P61="Selected","Selected - verify terms",""))))))))))))</f>
        <v/>
      </c>
      <c r="T61" s="11" t="n"/>
    </row>
    <row r="62" ht="22" customHeight="1">
      <c r="A62" s="11" t="n"/>
      <c r="B62" s="11" t="n"/>
      <c r="C62" s="12" t="n"/>
      <c r="D62" s="12" t="n"/>
      <c r="E62" s="12" t="n"/>
      <c r="F62" s="11" t="n"/>
      <c r="G62" s="13" t="n"/>
      <c r="H62" s="29" t="n"/>
      <c r="I62" s="29" t="n"/>
      <c r="J62" s="30">
        <f>IF(OR($A62="",NOT(ISNUMBER($G62)),NOT(ISNUMBER($H62))),"",IFERROR(($H62+IF(ISNUMBER($I62),$I62,0))*12/$G62,""))</f>
        <v/>
      </c>
      <c r="K62" s="30">
        <f>IF($J62="","",IFERROR($J62-MIN($J$4:$J$103),""))</f>
        <v/>
      </c>
      <c r="L62" s="11" t="n"/>
      <c r="M62" s="31" t="n"/>
      <c r="N62" s="17" t="n"/>
      <c r="O62" s="11" t="n"/>
      <c r="P62" s="17" t="n"/>
      <c r="Q62" s="18">
        <f>IF($J62="","",IFERROR(1+COUNTIF($J$4:$J$103,"&lt;"&amp;$J62),""))</f>
        <v/>
      </c>
      <c r="R62" s="18">
        <f>IF(NOT(ISNUMBER($E62)),"",$E62-TODAY())</f>
        <v/>
      </c>
      <c r="S62" s="19">
        <f>IF($A62="","",IF(NOT(ISNUMBER($G62)),"Check term months",IF(NOT(ISNUMBER($H62)),"Check term premium",IF(NOT(ISNUMBER($C62)),"Check quote date",IF(NOT(ISNUMBER($D62)),"Check effective date",IF(NOT(ISNUMBER($E62)),"Check expiration date",IF(OR($D62&lt;$C62,$E62&lt;$C62),"Check date order",IF(NOT(ISNUMBER(Assumptions!$B$8)),"Check alert-day setting",IF($R62&lt;0,"Expired - human review",IF($R62&lt;=Assumptions!$B$8,"Expiring soon - human review",IF($P62="","Check status",IF($P62="Selected","Selected - verify terms",""))))))))))))</f>
        <v/>
      </c>
      <c r="T62" s="11" t="n"/>
    </row>
    <row r="63" ht="22" customHeight="1">
      <c r="A63" s="11" t="n"/>
      <c r="B63" s="11" t="n"/>
      <c r="C63" s="12" t="n"/>
      <c r="D63" s="12" t="n"/>
      <c r="E63" s="12" t="n"/>
      <c r="F63" s="11" t="n"/>
      <c r="G63" s="13" t="n"/>
      <c r="H63" s="29" t="n"/>
      <c r="I63" s="29" t="n"/>
      <c r="J63" s="32">
        <f>IF(OR($A63="",NOT(ISNUMBER($G63)),NOT(ISNUMBER($H63))),"",IFERROR(($H63+IF(ISNUMBER($I63),$I63,0))*12/$G63,""))</f>
        <v/>
      </c>
      <c r="K63" s="32">
        <f>IF($J63="","",IFERROR($J63-MIN($J$4:$J$103),""))</f>
        <v/>
      </c>
      <c r="L63" s="11" t="n"/>
      <c r="M63" s="31" t="n"/>
      <c r="N63" s="17" t="n"/>
      <c r="O63" s="11" t="n"/>
      <c r="P63" s="17" t="n"/>
      <c r="Q63" s="21">
        <f>IF($J63="","",IFERROR(1+COUNTIF($J$4:$J$103,"&lt;"&amp;$J63),""))</f>
        <v/>
      </c>
      <c r="R63" s="21">
        <f>IF(NOT(ISNUMBER($E63)),"",$E63-TODAY())</f>
        <v/>
      </c>
      <c r="S63" s="4">
        <f>IF($A63="","",IF(NOT(ISNUMBER($G63)),"Check term months",IF(NOT(ISNUMBER($H63)),"Check term premium",IF(NOT(ISNUMBER($C63)),"Check quote date",IF(NOT(ISNUMBER($D63)),"Check effective date",IF(NOT(ISNUMBER($E63)),"Check expiration date",IF(OR($D63&lt;$C63,$E63&lt;$C63),"Check date order",IF(NOT(ISNUMBER(Assumptions!$B$8)),"Check alert-day setting",IF($R63&lt;0,"Expired - human review",IF($R63&lt;=Assumptions!$B$8,"Expiring soon - human review",IF($P63="","Check status",IF($P63="Selected","Selected - verify terms",""))))))))))))</f>
        <v/>
      </c>
      <c r="T63" s="11" t="n"/>
    </row>
    <row r="64" ht="22" customHeight="1">
      <c r="A64" s="11" t="n"/>
      <c r="B64" s="11" t="n"/>
      <c r="C64" s="12" t="n"/>
      <c r="D64" s="12" t="n"/>
      <c r="E64" s="12" t="n"/>
      <c r="F64" s="11" t="n"/>
      <c r="G64" s="13" t="n"/>
      <c r="H64" s="29" t="n"/>
      <c r="I64" s="29" t="n"/>
      <c r="J64" s="30">
        <f>IF(OR($A64="",NOT(ISNUMBER($G64)),NOT(ISNUMBER($H64))),"",IFERROR(($H64+IF(ISNUMBER($I64),$I64,0))*12/$G64,""))</f>
        <v/>
      </c>
      <c r="K64" s="30">
        <f>IF($J64="","",IFERROR($J64-MIN($J$4:$J$103),""))</f>
        <v/>
      </c>
      <c r="L64" s="11" t="n"/>
      <c r="M64" s="31" t="n"/>
      <c r="N64" s="17" t="n"/>
      <c r="O64" s="11" t="n"/>
      <c r="P64" s="17" t="n"/>
      <c r="Q64" s="18">
        <f>IF($J64="","",IFERROR(1+COUNTIF($J$4:$J$103,"&lt;"&amp;$J64),""))</f>
        <v/>
      </c>
      <c r="R64" s="18">
        <f>IF(NOT(ISNUMBER($E64)),"",$E64-TODAY())</f>
        <v/>
      </c>
      <c r="S64" s="19">
        <f>IF($A64="","",IF(NOT(ISNUMBER($G64)),"Check term months",IF(NOT(ISNUMBER($H64)),"Check term premium",IF(NOT(ISNUMBER($C64)),"Check quote date",IF(NOT(ISNUMBER($D64)),"Check effective date",IF(NOT(ISNUMBER($E64)),"Check expiration date",IF(OR($D64&lt;$C64,$E64&lt;$C64),"Check date order",IF(NOT(ISNUMBER(Assumptions!$B$8)),"Check alert-day setting",IF($R64&lt;0,"Expired - human review",IF($R64&lt;=Assumptions!$B$8,"Expiring soon - human review",IF($P64="","Check status",IF($P64="Selected","Selected - verify terms",""))))))))))))</f>
        <v/>
      </c>
      <c r="T64" s="11" t="n"/>
    </row>
    <row r="65" ht="22" customHeight="1">
      <c r="A65" s="11" t="n"/>
      <c r="B65" s="11" t="n"/>
      <c r="C65" s="12" t="n"/>
      <c r="D65" s="12" t="n"/>
      <c r="E65" s="12" t="n"/>
      <c r="F65" s="11" t="n"/>
      <c r="G65" s="13" t="n"/>
      <c r="H65" s="29" t="n"/>
      <c r="I65" s="29" t="n"/>
      <c r="J65" s="32">
        <f>IF(OR($A65="",NOT(ISNUMBER($G65)),NOT(ISNUMBER($H65))),"",IFERROR(($H65+IF(ISNUMBER($I65),$I65,0))*12/$G65,""))</f>
        <v/>
      </c>
      <c r="K65" s="32">
        <f>IF($J65="","",IFERROR($J65-MIN($J$4:$J$103),""))</f>
        <v/>
      </c>
      <c r="L65" s="11" t="n"/>
      <c r="M65" s="31" t="n"/>
      <c r="N65" s="17" t="n"/>
      <c r="O65" s="11" t="n"/>
      <c r="P65" s="17" t="n"/>
      <c r="Q65" s="21">
        <f>IF($J65="","",IFERROR(1+COUNTIF($J$4:$J$103,"&lt;"&amp;$J65),""))</f>
        <v/>
      </c>
      <c r="R65" s="21">
        <f>IF(NOT(ISNUMBER($E65)),"",$E65-TODAY())</f>
        <v/>
      </c>
      <c r="S65" s="4">
        <f>IF($A65="","",IF(NOT(ISNUMBER($G65)),"Check term months",IF(NOT(ISNUMBER($H65)),"Check term premium",IF(NOT(ISNUMBER($C65)),"Check quote date",IF(NOT(ISNUMBER($D65)),"Check effective date",IF(NOT(ISNUMBER($E65)),"Check expiration date",IF(OR($D65&lt;$C65,$E65&lt;$C65),"Check date order",IF(NOT(ISNUMBER(Assumptions!$B$8)),"Check alert-day setting",IF($R65&lt;0,"Expired - human review",IF($R65&lt;=Assumptions!$B$8,"Expiring soon - human review",IF($P65="","Check status",IF($P65="Selected","Selected - verify terms",""))))))))))))</f>
        <v/>
      </c>
      <c r="T65" s="11" t="n"/>
    </row>
    <row r="66" ht="22" customHeight="1">
      <c r="A66" s="11" t="n"/>
      <c r="B66" s="11" t="n"/>
      <c r="C66" s="12" t="n"/>
      <c r="D66" s="12" t="n"/>
      <c r="E66" s="12" t="n"/>
      <c r="F66" s="11" t="n"/>
      <c r="G66" s="13" t="n"/>
      <c r="H66" s="29" t="n"/>
      <c r="I66" s="29" t="n"/>
      <c r="J66" s="30">
        <f>IF(OR($A66="",NOT(ISNUMBER($G66)),NOT(ISNUMBER($H66))),"",IFERROR(($H66+IF(ISNUMBER($I66),$I66,0))*12/$G66,""))</f>
        <v/>
      </c>
      <c r="K66" s="30">
        <f>IF($J66="","",IFERROR($J66-MIN($J$4:$J$103),""))</f>
        <v/>
      </c>
      <c r="L66" s="11" t="n"/>
      <c r="M66" s="31" t="n"/>
      <c r="N66" s="17" t="n"/>
      <c r="O66" s="11" t="n"/>
      <c r="P66" s="17" t="n"/>
      <c r="Q66" s="18">
        <f>IF($J66="","",IFERROR(1+COUNTIF($J$4:$J$103,"&lt;"&amp;$J66),""))</f>
        <v/>
      </c>
      <c r="R66" s="18">
        <f>IF(NOT(ISNUMBER($E66)),"",$E66-TODAY())</f>
        <v/>
      </c>
      <c r="S66" s="19">
        <f>IF($A66="","",IF(NOT(ISNUMBER($G66)),"Check term months",IF(NOT(ISNUMBER($H66)),"Check term premium",IF(NOT(ISNUMBER($C66)),"Check quote date",IF(NOT(ISNUMBER($D66)),"Check effective date",IF(NOT(ISNUMBER($E66)),"Check expiration date",IF(OR($D66&lt;$C66,$E66&lt;$C66),"Check date order",IF(NOT(ISNUMBER(Assumptions!$B$8)),"Check alert-day setting",IF($R66&lt;0,"Expired - human review",IF($R66&lt;=Assumptions!$B$8,"Expiring soon - human review",IF($P66="","Check status",IF($P66="Selected","Selected - verify terms",""))))))))))))</f>
        <v/>
      </c>
      <c r="T66" s="11" t="n"/>
    </row>
    <row r="67" ht="22" customHeight="1">
      <c r="A67" s="11" t="n"/>
      <c r="B67" s="11" t="n"/>
      <c r="C67" s="12" t="n"/>
      <c r="D67" s="12" t="n"/>
      <c r="E67" s="12" t="n"/>
      <c r="F67" s="11" t="n"/>
      <c r="G67" s="13" t="n"/>
      <c r="H67" s="29" t="n"/>
      <c r="I67" s="29" t="n"/>
      <c r="J67" s="32">
        <f>IF(OR($A67="",NOT(ISNUMBER($G67)),NOT(ISNUMBER($H67))),"",IFERROR(($H67+IF(ISNUMBER($I67),$I67,0))*12/$G67,""))</f>
        <v/>
      </c>
      <c r="K67" s="32">
        <f>IF($J67="","",IFERROR($J67-MIN($J$4:$J$103),""))</f>
        <v/>
      </c>
      <c r="L67" s="11" t="n"/>
      <c r="M67" s="31" t="n"/>
      <c r="N67" s="17" t="n"/>
      <c r="O67" s="11" t="n"/>
      <c r="P67" s="17" t="n"/>
      <c r="Q67" s="21">
        <f>IF($J67="","",IFERROR(1+COUNTIF($J$4:$J$103,"&lt;"&amp;$J67),""))</f>
        <v/>
      </c>
      <c r="R67" s="21">
        <f>IF(NOT(ISNUMBER($E67)),"",$E67-TODAY())</f>
        <v/>
      </c>
      <c r="S67" s="4">
        <f>IF($A67="","",IF(NOT(ISNUMBER($G67)),"Check term months",IF(NOT(ISNUMBER($H67)),"Check term premium",IF(NOT(ISNUMBER($C67)),"Check quote date",IF(NOT(ISNUMBER($D67)),"Check effective date",IF(NOT(ISNUMBER($E67)),"Check expiration date",IF(OR($D67&lt;$C67,$E67&lt;$C67),"Check date order",IF(NOT(ISNUMBER(Assumptions!$B$8)),"Check alert-day setting",IF($R67&lt;0,"Expired - human review",IF($R67&lt;=Assumptions!$B$8,"Expiring soon - human review",IF($P67="","Check status",IF($P67="Selected","Selected - verify terms",""))))))))))))</f>
        <v/>
      </c>
      <c r="T67" s="11" t="n"/>
    </row>
    <row r="68" ht="22" customHeight="1">
      <c r="A68" s="11" t="n"/>
      <c r="B68" s="11" t="n"/>
      <c r="C68" s="12" t="n"/>
      <c r="D68" s="12" t="n"/>
      <c r="E68" s="12" t="n"/>
      <c r="F68" s="11" t="n"/>
      <c r="G68" s="13" t="n"/>
      <c r="H68" s="29" t="n"/>
      <c r="I68" s="29" t="n"/>
      <c r="J68" s="30">
        <f>IF(OR($A68="",NOT(ISNUMBER($G68)),NOT(ISNUMBER($H68))),"",IFERROR(($H68+IF(ISNUMBER($I68),$I68,0))*12/$G68,""))</f>
        <v/>
      </c>
      <c r="K68" s="30">
        <f>IF($J68="","",IFERROR($J68-MIN($J$4:$J$103),""))</f>
        <v/>
      </c>
      <c r="L68" s="11" t="n"/>
      <c r="M68" s="31" t="n"/>
      <c r="N68" s="17" t="n"/>
      <c r="O68" s="11" t="n"/>
      <c r="P68" s="17" t="n"/>
      <c r="Q68" s="18">
        <f>IF($J68="","",IFERROR(1+COUNTIF($J$4:$J$103,"&lt;"&amp;$J68),""))</f>
        <v/>
      </c>
      <c r="R68" s="18">
        <f>IF(NOT(ISNUMBER($E68)),"",$E68-TODAY())</f>
        <v/>
      </c>
      <c r="S68" s="19">
        <f>IF($A68="","",IF(NOT(ISNUMBER($G68)),"Check term months",IF(NOT(ISNUMBER($H68)),"Check term premium",IF(NOT(ISNUMBER($C68)),"Check quote date",IF(NOT(ISNUMBER($D68)),"Check effective date",IF(NOT(ISNUMBER($E68)),"Check expiration date",IF(OR($D68&lt;$C68,$E68&lt;$C68),"Check date order",IF(NOT(ISNUMBER(Assumptions!$B$8)),"Check alert-day setting",IF($R68&lt;0,"Expired - human review",IF($R68&lt;=Assumptions!$B$8,"Expiring soon - human review",IF($P68="","Check status",IF($P68="Selected","Selected - verify terms",""))))))))))))</f>
        <v/>
      </c>
      <c r="T68" s="11" t="n"/>
    </row>
    <row r="69" ht="22" customHeight="1">
      <c r="A69" s="11" t="n"/>
      <c r="B69" s="11" t="n"/>
      <c r="C69" s="12" t="n"/>
      <c r="D69" s="12" t="n"/>
      <c r="E69" s="12" t="n"/>
      <c r="F69" s="11" t="n"/>
      <c r="G69" s="13" t="n"/>
      <c r="H69" s="29" t="n"/>
      <c r="I69" s="29" t="n"/>
      <c r="J69" s="32">
        <f>IF(OR($A69="",NOT(ISNUMBER($G69)),NOT(ISNUMBER($H69))),"",IFERROR(($H69+IF(ISNUMBER($I69),$I69,0))*12/$G69,""))</f>
        <v/>
      </c>
      <c r="K69" s="32">
        <f>IF($J69="","",IFERROR($J69-MIN($J$4:$J$103),""))</f>
        <v/>
      </c>
      <c r="L69" s="11" t="n"/>
      <c r="M69" s="31" t="n"/>
      <c r="N69" s="17" t="n"/>
      <c r="O69" s="11" t="n"/>
      <c r="P69" s="17" t="n"/>
      <c r="Q69" s="21">
        <f>IF($J69="","",IFERROR(1+COUNTIF($J$4:$J$103,"&lt;"&amp;$J69),""))</f>
        <v/>
      </c>
      <c r="R69" s="21">
        <f>IF(NOT(ISNUMBER($E69)),"",$E69-TODAY())</f>
        <v/>
      </c>
      <c r="S69" s="4">
        <f>IF($A69="","",IF(NOT(ISNUMBER($G69)),"Check term months",IF(NOT(ISNUMBER($H69)),"Check term premium",IF(NOT(ISNUMBER($C69)),"Check quote date",IF(NOT(ISNUMBER($D69)),"Check effective date",IF(NOT(ISNUMBER($E69)),"Check expiration date",IF(OR($D69&lt;$C69,$E69&lt;$C69),"Check date order",IF(NOT(ISNUMBER(Assumptions!$B$8)),"Check alert-day setting",IF($R69&lt;0,"Expired - human review",IF($R69&lt;=Assumptions!$B$8,"Expiring soon - human review",IF($P69="","Check status",IF($P69="Selected","Selected - verify terms",""))))))))))))</f>
        <v/>
      </c>
      <c r="T69" s="11" t="n"/>
    </row>
    <row r="70" ht="22" customHeight="1">
      <c r="A70" s="11" t="n"/>
      <c r="B70" s="11" t="n"/>
      <c r="C70" s="12" t="n"/>
      <c r="D70" s="12" t="n"/>
      <c r="E70" s="12" t="n"/>
      <c r="F70" s="11" t="n"/>
      <c r="G70" s="13" t="n"/>
      <c r="H70" s="29" t="n"/>
      <c r="I70" s="29" t="n"/>
      <c r="J70" s="30">
        <f>IF(OR($A70="",NOT(ISNUMBER($G70)),NOT(ISNUMBER($H70))),"",IFERROR(($H70+IF(ISNUMBER($I70),$I70,0))*12/$G70,""))</f>
        <v/>
      </c>
      <c r="K70" s="30">
        <f>IF($J70="","",IFERROR($J70-MIN($J$4:$J$103),""))</f>
        <v/>
      </c>
      <c r="L70" s="11" t="n"/>
      <c r="M70" s="31" t="n"/>
      <c r="N70" s="17" t="n"/>
      <c r="O70" s="11" t="n"/>
      <c r="P70" s="17" t="n"/>
      <c r="Q70" s="18">
        <f>IF($J70="","",IFERROR(1+COUNTIF($J$4:$J$103,"&lt;"&amp;$J70),""))</f>
        <v/>
      </c>
      <c r="R70" s="18">
        <f>IF(NOT(ISNUMBER($E70)),"",$E70-TODAY())</f>
        <v/>
      </c>
      <c r="S70" s="19">
        <f>IF($A70="","",IF(NOT(ISNUMBER($G70)),"Check term months",IF(NOT(ISNUMBER($H70)),"Check term premium",IF(NOT(ISNUMBER($C70)),"Check quote date",IF(NOT(ISNUMBER($D70)),"Check effective date",IF(NOT(ISNUMBER($E70)),"Check expiration date",IF(OR($D70&lt;$C70,$E70&lt;$C70),"Check date order",IF(NOT(ISNUMBER(Assumptions!$B$8)),"Check alert-day setting",IF($R70&lt;0,"Expired - human review",IF($R70&lt;=Assumptions!$B$8,"Expiring soon - human review",IF($P70="","Check status",IF($P70="Selected","Selected - verify terms",""))))))))))))</f>
        <v/>
      </c>
      <c r="T70" s="11" t="n"/>
    </row>
    <row r="71" ht="22" customHeight="1">
      <c r="A71" s="11" t="n"/>
      <c r="B71" s="11" t="n"/>
      <c r="C71" s="12" t="n"/>
      <c r="D71" s="12" t="n"/>
      <c r="E71" s="12" t="n"/>
      <c r="F71" s="11" t="n"/>
      <c r="G71" s="13" t="n"/>
      <c r="H71" s="29" t="n"/>
      <c r="I71" s="29" t="n"/>
      <c r="J71" s="32">
        <f>IF(OR($A71="",NOT(ISNUMBER($G71)),NOT(ISNUMBER($H71))),"",IFERROR(($H71+IF(ISNUMBER($I71),$I71,0))*12/$G71,""))</f>
        <v/>
      </c>
      <c r="K71" s="32">
        <f>IF($J71="","",IFERROR($J71-MIN($J$4:$J$103),""))</f>
        <v/>
      </c>
      <c r="L71" s="11" t="n"/>
      <c r="M71" s="31" t="n"/>
      <c r="N71" s="17" t="n"/>
      <c r="O71" s="11" t="n"/>
      <c r="P71" s="17" t="n"/>
      <c r="Q71" s="21">
        <f>IF($J71="","",IFERROR(1+COUNTIF($J$4:$J$103,"&lt;"&amp;$J71),""))</f>
        <v/>
      </c>
      <c r="R71" s="21">
        <f>IF(NOT(ISNUMBER($E71)),"",$E71-TODAY())</f>
        <v/>
      </c>
      <c r="S71" s="4">
        <f>IF($A71="","",IF(NOT(ISNUMBER($G71)),"Check term months",IF(NOT(ISNUMBER($H71)),"Check term premium",IF(NOT(ISNUMBER($C71)),"Check quote date",IF(NOT(ISNUMBER($D71)),"Check effective date",IF(NOT(ISNUMBER($E71)),"Check expiration date",IF(OR($D71&lt;$C71,$E71&lt;$C71),"Check date order",IF(NOT(ISNUMBER(Assumptions!$B$8)),"Check alert-day setting",IF($R71&lt;0,"Expired - human review",IF($R71&lt;=Assumptions!$B$8,"Expiring soon - human review",IF($P71="","Check status",IF($P71="Selected","Selected - verify terms",""))))))))))))</f>
        <v/>
      </c>
      <c r="T71" s="11" t="n"/>
    </row>
    <row r="72" ht="22" customHeight="1">
      <c r="A72" s="11" t="n"/>
      <c r="B72" s="11" t="n"/>
      <c r="C72" s="12" t="n"/>
      <c r="D72" s="12" t="n"/>
      <c r="E72" s="12" t="n"/>
      <c r="F72" s="11" t="n"/>
      <c r="G72" s="13" t="n"/>
      <c r="H72" s="29" t="n"/>
      <c r="I72" s="29" t="n"/>
      <c r="J72" s="30">
        <f>IF(OR($A72="",NOT(ISNUMBER($G72)),NOT(ISNUMBER($H72))),"",IFERROR(($H72+IF(ISNUMBER($I72),$I72,0))*12/$G72,""))</f>
        <v/>
      </c>
      <c r="K72" s="30">
        <f>IF($J72="","",IFERROR($J72-MIN($J$4:$J$103),""))</f>
        <v/>
      </c>
      <c r="L72" s="11" t="n"/>
      <c r="M72" s="31" t="n"/>
      <c r="N72" s="17" t="n"/>
      <c r="O72" s="11" t="n"/>
      <c r="P72" s="17" t="n"/>
      <c r="Q72" s="18">
        <f>IF($J72="","",IFERROR(1+COUNTIF($J$4:$J$103,"&lt;"&amp;$J72),""))</f>
        <v/>
      </c>
      <c r="R72" s="18">
        <f>IF(NOT(ISNUMBER($E72)),"",$E72-TODAY())</f>
        <v/>
      </c>
      <c r="S72" s="19">
        <f>IF($A72="","",IF(NOT(ISNUMBER($G72)),"Check term months",IF(NOT(ISNUMBER($H72)),"Check term premium",IF(NOT(ISNUMBER($C72)),"Check quote date",IF(NOT(ISNUMBER($D72)),"Check effective date",IF(NOT(ISNUMBER($E72)),"Check expiration date",IF(OR($D72&lt;$C72,$E72&lt;$C72),"Check date order",IF(NOT(ISNUMBER(Assumptions!$B$8)),"Check alert-day setting",IF($R72&lt;0,"Expired - human review",IF($R72&lt;=Assumptions!$B$8,"Expiring soon - human review",IF($P72="","Check status",IF($P72="Selected","Selected - verify terms",""))))))))))))</f>
        <v/>
      </c>
      <c r="T72" s="11" t="n"/>
    </row>
    <row r="73" ht="22" customHeight="1">
      <c r="A73" s="11" t="n"/>
      <c r="B73" s="11" t="n"/>
      <c r="C73" s="12" t="n"/>
      <c r="D73" s="12" t="n"/>
      <c r="E73" s="12" t="n"/>
      <c r="F73" s="11" t="n"/>
      <c r="G73" s="13" t="n"/>
      <c r="H73" s="29" t="n"/>
      <c r="I73" s="29" t="n"/>
      <c r="J73" s="32">
        <f>IF(OR($A73="",NOT(ISNUMBER($G73)),NOT(ISNUMBER($H73))),"",IFERROR(($H73+IF(ISNUMBER($I73),$I73,0))*12/$G73,""))</f>
        <v/>
      </c>
      <c r="K73" s="32">
        <f>IF($J73="","",IFERROR($J73-MIN($J$4:$J$103),""))</f>
        <v/>
      </c>
      <c r="L73" s="11" t="n"/>
      <c r="M73" s="31" t="n"/>
      <c r="N73" s="17" t="n"/>
      <c r="O73" s="11" t="n"/>
      <c r="P73" s="17" t="n"/>
      <c r="Q73" s="21">
        <f>IF($J73="","",IFERROR(1+COUNTIF($J$4:$J$103,"&lt;"&amp;$J73),""))</f>
        <v/>
      </c>
      <c r="R73" s="21">
        <f>IF(NOT(ISNUMBER($E73)),"",$E73-TODAY())</f>
        <v/>
      </c>
      <c r="S73" s="4">
        <f>IF($A73="","",IF(NOT(ISNUMBER($G73)),"Check term months",IF(NOT(ISNUMBER($H73)),"Check term premium",IF(NOT(ISNUMBER($C73)),"Check quote date",IF(NOT(ISNUMBER($D73)),"Check effective date",IF(NOT(ISNUMBER($E73)),"Check expiration date",IF(OR($D73&lt;$C73,$E73&lt;$C73),"Check date order",IF(NOT(ISNUMBER(Assumptions!$B$8)),"Check alert-day setting",IF($R73&lt;0,"Expired - human review",IF($R73&lt;=Assumptions!$B$8,"Expiring soon - human review",IF($P73="","Check status",IF($P73="Selected","Selected - verify terms",""))))))))))))</f>
        <v/>
      </c>
      <c r="T73" s="11" t="n"/>
    </row>
    <row r="74" ht="22" customHeight="1">
      <c r="A74" s="11" t="n"/>
      <c r="B74" s="11" t="n"/>
      <c r="C74" s="12" t="n"/>
      <c r="D74" s="12" t="n"/>
      <c r="E74" s="12" t="n"/>
      <c r="F74" s="11" t="n"/>
      <c r="G74" s="13" t="n"/>
      <c r="H74" s="29" t="n"/>
      <c r="I74" s="29" t="n"/>
      <c r="J74" s="30">
        <f>IF(OR($A74="",NOT(ISNUMBER($G74)),NOT(ISNUMBER($H74))),"",IFERROR(($H74+IF(ISNUMBER($I74),$I74,0))*12/$G74,""))</f>
        <v/>
      </c>
      <c r="K74" s="30">
        <f>IF($J74="","",IFERROR($J74-MIN($J$4:$J$103),""))</f>
        <v/>
      </c>
      <c r="L74" s="11" t="n"/>
      <c r="M74" s="31" t="n"/>
      <c r="N74" s="17" t="n"/>
      <c r="O74" s="11" t="n"/>
      <c r="P74" s="17" t="n"/>
      <c r="Q74" s="18">
        <f>IF($J74="","",IFERROR(1+COUNTIF($J$4:$J$103,"&lt;"&amp;$J74),""))</f>
        <v/>
      </c>
      <c r="R74" s="18">
        <f>IF(NOT(ISNUMBER($E74)),"",$E74-TODAY())</f>
        <v/>
      </c>
      <c r="S74" s="19">
        <f>IF($A74="","",IF(NOT(ISNUMBER($G74)),"Check term months",IF(NOT(ISNUMBER($H74)),"Check term premium",IF(NOT(ISNUMBER($C74)),"Check quote date",IF(NOT(ISNUMBER($D74)),"Check effective date",IF(NOT(ISNUMBER($E74)),"Check expiration date",IF(OR($D74&lt;$C74,$E74&lt;$C74),"Check date order",IF(NOT(ISNUMBER(Assumptions!$B$8)),"Check alert-day setting",IF($R74&lt;0,"Expired - human review",IF($R74&lt;=Assumptions!$B$8,"Expiring soon - human review",IF($P74="","Check status",IF($P74="Selected","Selected - verify terms",""))))))))))))</f>
        <v/>
      </c>
      <c r="T74" s="11" t="n"/>
    </row>
    <row r="75" ht="22" customHeight="1">
      <c r="A75" s="11" t="n"/>
      <c r="B75" s="11" t="n"/>
      <c r="C75" s="12" t="n"/>
      <c r="D75" s="12" t="n"/>
      <c r="E75" s="12" t="n"/>
      <c r="F75" s="11" t="n"/>
      <c r="G75" s="13" t="n"/>
      <c r="H75" s="29" t="n"/>
      <c r="I75" s="29" t="n"/>
      <c r="J75" s="32">
        <f>IF(OR($A75="",NOT(ISNUMBER($G75)),NOT(ISNUMBER($H75))),"",IFERROR(($H75+IF(ISNUMBER($I75),$I75,0))*12/$G75,""))</f>
        <v/>
      </c>
      <c r="K75" s="32">
        <f>IF($J75="","",IFERROR($J75-MIN($J$4:$J$103),""))</f>
        <v/>
      </c>
      <c r="L75" s="11" t="n"/>
      <c r="M75" s="31" t="n"/>
      <c r="N75" s="17" t="n"/>
      <c r="O75" s="11" t="n"/>
      <c r="P75" s="17" t="n"/>
      <c r="Q75" s="21">
        <f>IF($J75="","",IFERROR(1+COUNTIF($J$4:$J$103,"&lt;"&amp;$J75),""))</f>
        <v/>
      </c>
      <c r="R75" s="21">
        <f>IF(NOT(ISNUMBER($E75)),"",$E75-TODAY())</f>
        <v/>
      </c>
      <c r="S75" s="4">
        <f>IF($A75="","",IF(NOT(ISNUMBER($G75)),"Check term months",IF(NOT(ISNUMBER($H75)),"Check term premium",IF(NOT(ISNUMBER($C75)),"Check quote date",IF(NOT(ISNUMBER($D75)),"Check effective date",IF(NOT(ISNUMBER($E75)),"Check expiration date",IF(OR($D75&lt;$C75,$E75&lt;$C75),"Check date order",IF(NOT(ISNUMBER(Assumptions!$B$8)),"Check alert-day setting",IF($R75&lt;0,"Expired - human review",IF($R75&lt;=Assumptions!$B$8,"Expiring soon - human review",IF($P75="","Check status",IF($P75="Selected","Selected - verify terms",""))))))))))))</f>
        <v/>
      </c>
      <c r="T75" s="11" t="n"/>
    </row>
    <row r="76" ht="22" customHeight="1">
      <c r="A76" s="11" t="n"/>
      <c r="B76" s="11" t="n"/>
      <c r="C76" s="12" t="n"/>
      <c r="D76" s="12" t="n"/>
      <c r="E76" s="12" t="n"/>
      <c r="F76" s="11" t="n"/>
      <c r="G76" s="13" t="n"/>
      <c r="H76" s="29" t="n"/>
      <c r="I76" s="29" t="n"/>
      <c r="J76" s="30">
        <f>IF(OR($A76="",NOT(ISNUMBER($G76)),NOT(ISNUMBER($H76))),"",IFERROR(($H76+IF(ISNUMBER($I76),$I76,0))*12/$G76,""))</f>
        <v/>
      </c>
      <c r="K76" s="30">
        <f>IF($J76="","",IFERROR($J76-MIN($J$4:$J$103),""))</f>
        <v/>
      </c>
      <c r="L76" s="11" t="n"/>
      <c r="M76" s="31" t="n"/>
      <c r="N76" s="17" t="n"/>
      <c r="O76" s="11" t="n"/>
      <c r="P76" s="17" t="n"/>
      <c r="Q76" s="18">
        <f>IF($J76="","",IFERROR(1+COUNTIF($J$4:$J$103,"&lt;"&amp;$J76),""))</f>
        <v/>
      </c>
      <c r="R76" s="18">
        <f>IF(NOT(ISNUMBER($E76)),"",$E76-TODAY())</f>
        <v/>
      </c>
      <c r="S76" s="19">
        <f>IF($A76="","",IF(NOT(ISNUMBER($G76)),"Check term months",IF(NOT(ISNUMBER($H76)),"Check term premium",IF(NOT(ISNUMBER($C76)),"Check quote date",IF(NOT(ISNUMBER($D76)),"Check effective date",IF(NOT(ISNUMBER($E76)),"Check expiration date",IF(OR($D76&lt;$C76,$E76&lt;$C76),"Check date order",IF(NOT(ISNUMBER(Assumptions!$B$8)),"Check alert-day setting",IF($R76&lt;0,"Expired - human review",IF($R76&lt;=Assumptions!$B$8,"Expiring soon - human review",IF($P76="","Check status",IF($P76="Selected","Selected - verify terms",""))))))))))))</f>
        <v/>
      </c>
      <c r="T76" s="11" t="n"/>
    </row>
    <row r="77" ht="22" customHeight="1">
      <c r="A77" s="11" t="n"/>
      <c r="B77" s="11" t="n"/>
      <c r="C77" s="12" t="n"/>
      <c r="D77" s="12" t="n"/>
      <c r="E77" s="12" t="n"/>
      <c r="F77" s="11" t="n"/>
      <c r="G77" s="13" t="n"/>
      <c r="H77" s="29" t="n"/>
      <c r="I77" s="29" t="n"/>
      <c r="J77" s="32">
        <f>IF(OR($A77="",NOT(ISNUMBER($G77)),NOT(ISNUMBER($H77))),"",IFERROR(($H77+IF(ISNUMBER($I77),$I77,0))*12/$G77,""))</f>
        <v/>
      </c>
      <c r="K77" s="32">
        <f>IF($J77="","",IFERROR($J77-MIN($J$4:$J$103),""))</f>
        <v/>
      </c>
      <c r="L77" s="11" t="n"/>
      <c r="M77" s="31" t="n"/>
      <c r="N77" s="17" t="n"/>
      <c r="O77" s="11" t="n"/>
      <c r="P77" s="17" t="n"/>
      <c r="Q77" s="21">
        <f>IF($J77="","",IFERROR(1+COUNTIF($J$4:$J$103,"&lt;"&amp;$J77),""))</f>
        <v/>
      </c>
      <c r="R77" s="21">
        <f>IF(NOT(ISNUMBER($E77)),"",$E77-TODAY())</f>
        <v/>
      </c>
      <c r="S77" s="4">
        <f>IF($A77="","",IF(NOT(ISNUMBER($G77)),"Check term months",IF(NOT(ISNUMBER($H77)),"Check term premium",IF(NOT(ISNUMBER($C77)),"Check quote date",IF(NOT(ISNUMBER($D77)),"Check effective date",IF(NOT(ISNUMBER($E77)),"Check expiration date",IF(OR($D77&lt;$C77,$E77&lt;$C77),"Check date order",IF(NOT(ISNUMBER(Assumptions!$B$8)),"Check alert-day setting",IF($R77&lt;0,"Expired - human review",IF($R77&lt;=Assumptions!$B$8,"Expiring soon - human review",IF($P77="","Check status",IF($P77="Selected","Selected - verify terms",""))))))))))))</f>
        <v/>
      </c>
      <c r="T77" s="11" t="n"/>
    </row>
    <row r="78" ht="22" customHeight="1">
      <c r="A78" s="11" t="n"/>
      <c r="B78" s="11" t="n"/>
      <c r="C78" s="12" t="n"/>
      <c r="D78" s="12" t="n"/>
      <c r="E78" s="12" t="n"/>
      <c r="F78" s="11" t="n"/>
      <c r="G78" s="13" t="n"/>
      <c r="H78" s="29" t="n"/>
      <c r="I78" s="29" t="n"/>
      <c r="J78" s="30">
        <f>IF(OR($A78="",NOT(ISNUMBER($G78)),NOT(ISNUMBER($H78))),"",IFERROR(($H78+IF(ISNUMBER($I78),$I78,0))*12/$G78,""))</f>
        <v/>
      </c>
      <c r="K78" s="30">
        <f>IF($J78="","",IFERROR($J78-MIN($J$4:$J$103),""))</f>
        <v/>
      </c>
      <c r="L78" s="11" t="n"/>
      <c r="M78" s="31" t="n"/>
      <c r="N78" s="17" t="n"/>
      <c r="O78" s="11" t="n"/>
      <c r="P78" s="17" t="n"/>
      <c r="Q78" s="18">
        <f>IF($J78="","",IFERROR(1+COUNTIF($J$4:$J$103,"&lt;"&amp;$J78),""))</f>
        <v/>
      </c>
      <c r="R78" s="18">
        <f>IF(NOT(ISNUMBER($E78)),"",$E78-TODAY())</f>
        <v/>
      </c>
      <c r="S78" s="19">
        <f>IF($A78="","",IF(NOT(ISNUMBER($G78)),"Check term months",IF(NOT(ISNUMBER($H78)),"Check term premium",IF(NOT(ISNUMBER($C78)),"Check quote date",IF(NOT(ISNUMBER($D78)),"Check effective date",IF(NOT(ISNUMBER($E78)),"Check expiration date",IF(OR($D78&lt;$C78,$E78&lt;$C78),"Check date order",IF(NOT(ISNUMBER(Assumptions!$B$8)),"Check alert-day setting",IF($R78&lt;0,"Expired - human review",IF($R78&lt;=Assumptions!$B$8,"Expiring soon - human review",IF($P78="","Check status",IF($P78="Selected","Selected - verify terms",""))))))))))))</f>
        <v/>
      </c>
      <c r="T78" s="11" t="n"/>
    </row>
    <row r="79" ht="22" customHeight="1">
      <c r="A79" s="11" t="n"/>
      <c r="B79" s="11" t="n"/>
      <c r="C79" s="12" t="n"/>
      <c r="D79" s="12" t="n"/>
      <c r="E79" s="12" t="n"/>
      <c r="F79" s="11" t="n"/>
      <c r="G79" s="13" t="n"/>
      <c r="H79" s="29" t="n"/>
      <c r="I79" s="29" t="n"/>
      <c r="J79" s="32">
        <f>IF(OR($A79="",NOT(ISNUMBER($G79)),NOT(ISNUMBER($H79))),"",IFERROR(($H79+IF(ISNUMBER($I79),$I79,0))*12/$G79,""))</f>
        <v/>
      </c>
      <c r="K79" s="32">
        <f>IF($J79="","",IFERROR($J79-MIN($J$4:$J$103),""))</f>
        <v/>
      </c>
      <c r="L79" s="11" t="n"/>
      <c r="M79" s="31" t="n"/>
      <c r="N79" s="17" t="n"/>
      <c r="O79" s="11" t="n"/>
      <c r="P79" s="17" t="n"/>
      <c r="Q79" s="21">
        <f>IF($J79="","",IFERROR(1+COUNTIF($J$4:$J$103,"&lt;"&amp;$J79),""))</f>
        <v/>
      </c>
      <c r="R79" s="21">
        <f>IF(NOT(ISNUMBER($E79)),"",$E79-TODAY())</f>
        <v/>
      </c>
      <c r="S79" s="4">
        <f>IF($A79="","",IF(NOT(ISNUMBER($G79)),"Check term months",IF(NOT(ISNUMBER($H79)),"Check term premium",IF(NOT(ISNUMBER($C79)),"Check quote date",IF(NOT(ISNUMBER($D79)),"Check effective date",IF(NOT(ISNUMBER($E79)),"Check expiration date",IF(OR($D79&lt;$C79,$E79&lt;$C79),"Check date order",IF(NOT(ISNUMBER(Assumptions!$B$8)),"Check alert-day setting",IF($R79&lt;0,"Expired - human review",IF($R79&lt;=Assumptions!$B$8,"Expiring soon - human review",IF($P79="","Check status",IF($P79="Selected","Selected - verify terms",""))))))))))))</f>
        <v/>
      </c>
      <c r="T79" s="11" t="n"/>
    </row>
    <row r="80" ht="22" customHeight="1">
      <c r="A80" s="11" t="n"/>
      <c r="B80" s="11" t="n"/>
      <c r="C80" s="12" t="n"/>
      <c r="D80" s="12" t="n"/>
      <c r="E80" s="12" t="n"/>
      <c r="F80" s="11" t="n"/>
      <c r="G80" s="13" t="n"/>
      <c r="H80" s="29" t="n"/>
      <c r="I80" s="29" t="n"/>
      <c r="J80" s="30">
        <f>IF(OR($A80="",NOT(ISNUMBER($G80)),NOT(ISNUMBER($H80))),"",IFERROR(($H80+IF(ISNUMBER($I80),$I80,0))*12/$G80,""))</f>
        <v/>
      </c>
      <c r="K80" s="30">
        <f>IF($J80="","",IFERROR($J80-MIN($J$4:$J$103),""))</f>
        <v/>
      </c>
      <c r="L80" s="11" t="n"/>
      <c r="M80" s="31" t="n"/>
      <c r="N80" s="17" t="n"/>
      <c r="O80" s="11" t="n"/>
      <c r="P80" s="17" t="n"/>
      <c r="Q80" s="18">
        <f>IF($J80="","",IFERROR(1+COUNTIF($J$4:$J$103,"&lt;"&amp;$J80),""))</f>
        <v/>
      </c>
      <c r="R80" s="18">
        <f>IF(NOT(ISNUMBER($E80)),"",$E80-TODAY())</f>
        <v/>
      </c>
      <c r="S80" s="19">
        <f>IF($A80="","",IF(NOT(ISNUMBER($G80)),"Check term months",IF(NOT(ISNUMBER($H80)),"Check term premium",IF(NOT(ISNUMBER($C80)),"Check quote date",IF(NOT(ISNUMBER($D80)),"Check effective date",IF(NOT(ISNUMBER($E80)),"Check expiration date",IF(OR($D80&lt;$C80,$E80&lt;$C80),"Check date order",IF(NOT(ISNUMBER(Assumptions!$B$8)),"Check alert-day setting",IF($R80&lt;0,"Expired - human review",IF($R80&lt;=Assumptions!$B$8,"Expiring soon - human review",IF($P80="","Check status",IF($P80="Selected","Selected - verify terms",""))))))))))))</f>
        <v/>
      </c>
      <c r="T80" s="11" t="n"/>
    </row>
    <row r="81" ht="22" customHeight="1">
      <c r="A81" s="11" t="n"/>
      <c r="B81" s="11" t="n"/>
      <c r="C81" s="12" t="n"/>
      <c r="D81" s="12" t="n"/>
      <c r="E81" s="12" t="n"/>
      <c r="F81" s="11" t="n"/>
      <c r="G81" s="13" t="n"/>
      <c r="H81" s="29" t="n"/>
      <c r="I81" s="29" t="n"/>
      <c r="J81" s="32">
        <f>IF(OR($A81="",NOT(ISNUMBER($G81)),NOT(ISNUMBER($H81))),"",IFERROR(($H81+IF(ISNUMBER($I81),$I81,0))*12/$G81,""))</f>
        <v/>
      </c>
      <c r="K81" s="32">
        <f>IF($J81="","",IFERROR($J81-MIN($J$4:$J$103),""))</f>
        <v/>
      </c>
      <c r="L81" s="11" t="n"/>
      <c r="M81" s="31" t="n"/>
      <c r="N81" s="17" t="n"/>
      <c r="O81" s="11" t="n"/>
      <c r="P81" s="17" t="n"/>
      <c r="Q81" s="21">
        <f>IF($J81="","",IFERROR(1+COUNTIF($J$4:$J$103,"&lt;"&amp;$J81),""))</f>
        <v/>
      </c>
      <c r="R81" s="21">
        <f>IF(NOT(ISNUMBER($E81)),"",$E81-TODAY())</f>
        <v/>
      </c>
      <c r="S81" s="4">
        <f>IF($A81="","",IF(NOT(ISNUMBER($G81)),"Check term months",IF(NOT(ISNUMBER($H81)),"Check term premium",IF(NOT(ISNUMBER($C81)),"Check quote date",IF(NOT(ISNUMBER($D81)),"Check effective date",IF(NOT(ISNUMBER($E81)),"Check expiration date",IF(OR($D81&lt;$C81,$E81&lt;$C81),"Check date order",IF(NOT(ISNUMBER(Assumptions!$B$8)),"Check alert-day setting",IF($R81&lt;0,"Expired - human review",IF($R81&lt;=Assumptions!$B$8,"Expiring soon - human review",IF($P81="","Check status",IF($P81="Selected","Selected - verify terms",""))))))))))))</f>
        <v/>
      </c>
      <c r="T81" s="11" t="n"/>
    </row>
    <row r="82" ht="22" customHeight="1">
      <c r="A82" s="11" t="n"/>
      <c r="B82" s="11" t="n"/>
      <c r="C82" s="12" t="n"/>
      <c r="D82" s="12" t="n"/>
      <c r="E82" s="12" t="n"/>
      <c r="F82" s="11" t="n"/>
      <c r="G82" s="13" t="n"/>
      <c r="H82" s="29" t="n"/>
      <c r="I82" s="29" t="n"/>
      <c r="J82" s="30">
        <f>IF(OR($A82="",NOT(ISNUMBER($G82)),NOT(ISNUMBER($H82))),"",IFERROR(($H82+IF(ISNUMBER($I82),$I82,0))*12/$G82,""))</f>
        <v/>
      </c>
      <c r="K82" s="30">
        <f>IF($J82="","",IFERROR($J82-MIN($J$4:$J$103),""))</f>
        <v/>
      </c>
      <c r="L82" s="11" t="n"/>
      <c r="M82" s="31" t="n"/>
      <c r="N82" s="17" t="n"/>
      <c r="O82" s="11" t="n"/>
      <c r="P82" s="17" t="n"/>
      <c r="Q82" s="18">
        <f>IF($J82="","",IFERROR(1+COUNTIF($J$4:$J$103,"&lt;"&amp;$J82),""))</f>
        <v/>
      </c>
      <c r="R82" s="18">
        <f>IF(NOT(ISNUMBER($E82)),"",$E82-TODAY())</f>
        <v/>
      </c>
      <c r="S82" s="19">
        <f>IF($A82="","",IF(NOT(ISNUMBER($G82)),"Check term months",IF(NOT(ISNUMBER($H82)),"Check term premium",IF(NOT(ISNUMBER($C82)),"Check quote date",IF(NOT(ISNUMBER($D82)),"Check effective date",IF(NOT(ISNUMBER($E82)),"Check expiration date",IF(OR($D82&lt;$C82,$E82&lt;$C82),"Check date order",IF(NOT(ISNUMBER(Assumptions!$B$8)),"Check alert-day setting",IF($R82&lt;0,"Expired - human review",IF($R82&lt;=Assumptions!$B$8,"Expiring soon - human review",IF($P82="","Check status",IF($P82="Selected","Selected - verify terms",""))))))))))))</f>
        <v/>
      </c>
      <c r="T82" s="11" t="n"/>
    </row>
    <row r="83" ht="22" customHeight="1">
      <c r="A83" s="11" t="n"/>
      <c r="B83" s="11" t="n"/>
      <c r="C83" s="12" t="n"/>
      <c r="D83" s="12" t="n"/>
      <c r="E83" s="12" t="n"/>
      <c r="F83" s="11" t="n"/>
      <c r="G83" s="13" t="n"/>
      <c r="H83" s="29" t="n"/>
      <c r="I83" s="29" t="n"/>
      <c r="J83" s="32">
        <f>IF(OR($A83="",NOT(ISNUMBER($G83)),NOT(ISNUMBER($H83))),"",IFERROR(($H83+IF(ISNUMBER($I83),$I83,0))*12/$G83,""))</f>
        <v/>
      </c>
      <c r="K83" s="32">
        <f>IF($J83="","",IFERROR($J83-MIN($J$4:$J$103),""))</f>
        <v/>
      </c>
      <c r="L83" s="11" t="n"/>
      <c r="M83" s="31" t="n"/>
      <c r="N83" s="17" t="n"/>
      <c r="O83" s="11" t="n"/>
      <c r="P83" s="17" t="n"/>
      <c r="Q83" s="21">
        <f>IF($J83="","",IFERROR(1+COUNTIF($J$4:$J$103,"&lt;"&amp;$J83),""))</f>
        <v/>
      </c>
      <c r="R83" s="21">
        <f>IF(NOT(ISNUMBER($E83)),"",$E83-TODAY())</f>
        <v/>
      </c>
      <c r="S83" s="4">
        <f>IF($A83="","",IF(NOT(ISNUMBER($G83)),"Check term months",IF(NOT(ISNUMBER($H83)),"Check term premium",IF(NOT(ISNUMBER($C83)),"Check quote date",IF(NOT(ISNUMBER($D83)),"Check effective date",IF(NOT(ISNUMBER($E83)),"Check expiration date",IF(OR($D83&lt;$C83,$E83&lt;$C83),"Check date order",IF(NOT(ISNUMBER(Assumptions!$B$8)),"Check alert-day setting",IF($R83&lt;0,"Expired - human review",IF($R83&lt;=Assumptions!$B$8,"Expiring soon - human review",IF($P83="","Check status",IF($P83="Selected","Selected - verify terms",""))))))))))))</f>
        <v/>
      </c>
      <c r="T83" s="11" t="n"/>
    </row>
    <row r="84" ht="22" customHeight="1">
      <c r="A84" s="11" t="n"/>
      <c r="B84" s="11" t="n"/>
      <c r="C84" s="12" t="n"/>
      <c r="D84" s="12" t="n"/>
      <c r="E84" s="12" t="n"/>
      <c r="F84" s="11" t="n"/>
      <c r="G84" s="13" t="n"/>
      <c r="H84" s="29" t="n"/>
      <c r="I84" s="29" t="n"/>
      <c r="J84" s="30">
        <f>IF(OR($A84="",NOT(ISNUMBER($G84)),NOT(ISNUMBER($H84))),"",IFERROR(($H84+IF(ISNUMBER($I84),$I84,0))*12/$G84,""))</f>
        <v/>
      </c>
      <c r="K84" s="30">
        <f>IF($J84="","",IFERROR($J84-MIN($J$4:$J$103),""))</f>
        <v/>
      </c>
      <c r="L84" s="11" t="n"/>
      <c r="M84" s="31" t="n"/>
      <c r="N84" s="17" t="n"/>
      <c r="O84" s="11" t="n"/>
      <c r="P84" s="17" t="n"/>
      <c r="Q84" s="18">
        <f>IF($J84="","",IFERROR(1+COUNTIF($J$4:$J$103,"&lt;"&amp;$J84),""))</f>
        <v/>
      </c>
      <c r="R84" s="18">
        <f>IF(NOT(ISNUMBER($E84)),"",$E84-TODAY())</f>
        <v/>
      </c>
      <c r="S84" s="19">
        <f>IF($A84="","",IF(NOT(ISNUMBER($G84)),"Check term months",IF(NOT(ISNUMBER($H84)),"Check term premium",IF(NOT(ISNUMBER($C84)),"Check quote date",IF(NOT(ISNUMBER($D84)),"Check effective date",IF(NOT(ISNUMBER($E84)),"Check expiration date",IF(OR($D84&lt;$C84,$E84&lt;$C84),"Check date order",IF(NOT(ISNUMBER(Assumptions!$B$8)),"Check alert-day setting",IF($R84&lt;0,"Expired - human review",IF($R84&lt;=Assumptions!$B$8,"Expiring soon - human review",IF($P84="","Check status",IF($P84="Selected","Selected - verify terms",""))))))))))))</f>
        <v/>
      </c>
      <c r="T84" s="11" t="n"/>
    </row>
    <row r="85" ht="22" customHeight="1">
      <c r="A85" s="11" t="n"/>
      <c r="B85" s="11" t="n"/>
      <c r="C85" s="12" t="n"/>
      <c r="D85" s="12" t="n"/>
      <c r="E85" s="12" t="n"/>
      <c r="F85" s="11" t="n"/>
      <c r="G85" s="13" t="n"/>
      <c r="H85" s="29" t="n"/>
      <c r="I85" s="29" t="n"/>
      <c r="J85" s="32">
        <f>IF(OR($A85="",NOT(ISNUMBER($G85)),NOT(ISNUMBER($H85))),"",IFERROR(($H85+IF(ISNUMBER($I85),$I85,0))*12/$G85,""))</f>
        <v/>
      </c>
      <c r="K85" s="32">
        <f>IF($J85="","",IFERROR($J85-MIN($J$4:$J$103),""))</f>
        <v/>
      </c>
      <c r="L85" s="11" t="n"/>
      <c r="M85" s="31" t="n"/>
      <c r="N85" s="17" t="n"/>
      <c r="O85" s="11" t="n"/>
      <c r="P85" s="17" t="n"/>
      <c r="Q85" s="21">
        <f>IF($J85="","",IFERROR(1+COUNTIF($J$4:$J$103,"&lt;"&amp;$J85),""))</f>
        <v/>
      </c>
      <c r="R85" s="21">
        <f>IF(NOT(ISNUMBER($E85)),"",$E85-TODAY())</f>
        <v/>
      </c>
      <c r="S85" s="4">
        <f>IF($A85="","",IF(NOT(ISNUMBER($G85)),"Check term months",IF(NOT(ISNUMBER($H85)),"Check term premium",IF(NOT(ISNUMBER($C85)),"Check quote date",IF(NOT(ISNUMBER($D85)),"Check effective date",IF(NOT(ISNUMBER($E85)),"Check expiration date",IF(OR($D85&lt;$C85,$E85&lt;$C85),"Check date order",IF(NOT(ISNUMBER(Assumptions!$B$8)),"Check alert-day setting",IF($R85&lt;0,"Expired - human review",IF($R85&lt;=Assumptions!$B$8,"Expiring soon - human review",IF($P85="","Check status",IF($P85="Selected","Selected - verify terms",""))))))))))))</f>
        <v/>
      </c>
      <c r="T85" s="11" t="n"/>
    </row>
    <row r="86" ht="22" customHeight="1">
      <c r="A86" s="11" t="n"/>
      <c r="B86" s="11" t="n"/>
      <c r="C86" s="12" t="n"/>
      <c r="D86" s="12" t="n"/>
      <c r="E86" s="12" t="n"/>
      <c r="F86" s="11" t="n"/>
      <c r="G86" s="13" t="n"/>
      <c r="H86" s="29" t="n"/>
      <c r="I86" s="29" t="n"/>
      <c r="J86" s="30">
        <f>IF(OR($A86="",NOT(ISNUMBER($G86)),NOT(ISNUMBER($H86))),"",IFERROR(($H86+IF(ISNUMBER($I86),$I86,0))*12/$G86,""))</f>
        <v/>
      </c>
      <c r="K86" s="30">
        <f>IF($J86="","",IFERROR($J86-MIN($J$4:$J$103),""))</f>
        <v/>
      </c>
      <c r="L86" s="11" t="n"/>
      <c r="M86" s="31" t="n"/>
      <c r="N86" s="17" t="n"/>
      <c r="O86" s="11" t="n"/>
      <c r="P86" s="17" t="n"/>
      <c r="Q86" s="18">
        <f>IF($J86="","",IFERROR(1+COUNTIF($J$4:$J$103,"&lt;"&amp;$J86),""))</f>
        <v/>
      </c>
      <c r="R86" s="18">
        <f>IF(NOT(ISNUMBER($E86)),"",$E86-TODAY())</f>
        <v/>
      </c>
      <c r="S86" s="19">
        <f>IF($A86="","",IF(NOT(ISNUMBER($G86)),"Check term months",IF(NOT(ISNUMBER($H86)),"Check term premium",IF(NOT(ISNUMBER($C86)),"Check quote date",IF(NOT(ISNUMBER($D86)),"Check effective date",IF(NOT(ISNUMBER($E86)),"Check expiration date",IF(OR($D86&lt;$C86,$E86&lt;$C86),"Check date order",IF(NOT(ISNUMBER(Assumptions!$B$8)),"Check alert-day setting",IF($R86&lt;0,"Expired - human review",IF($R86&lt;=Assumptions!$B$8,"Expiring soon - human review",IF($P86="","Check status",IF($P86="Selected","Selected - verify terms",""))))))))))))</f>
        <v/>
      </c>
      <c r="T86" s="11" t="n"/>
    </row>
    <row r="87" ht="22" customHeight="1">
      <c r="A87" s="11" t="n"/>
      <c r="B87" s="11" t="n"/>
      <c r="C87" s="12" t="n"/>
      <c r="D87" s="12" t="n"/>
      <c r="E87" s="12" t="n"/>
      <c r="F87" s="11" t="n"/>
      <c r="G87" s="13" t="n"/>
      <c r="H87" s="29" t="n"/>
      <c r="I87" s="29" t="n"/>
      <c r="J87" s="32">
        <f>IF(OR($A87="",NOT(ISNUMBER($G87)),NOT(ISNUMBER($H87))),"",IFERROR(($H87+IF(ISNUMBER($I87),$I87,0))*12/$G87,""))</f>
        <v/>
      </c>
      <c r="K87" s="32">
        <f>IF($J87="","",IFERROR($J87-MIN($J$4:$J$103),""))</f>
        <v/>
      </c>
      <c r="L87" s="11" t="n"/>
      <c r="M87" s="31" t="n"/>
      <c r="N87" s="17" t="n"/>
      <c r="O87" s="11" t="n"/>
      <c r="P87" s="17" t="n"/>
      <c r="Q87" s="21">
        <f>IF($J87="","",IFERROR(1+COUNTIF($J$4:$J$103,"&lt;"&amp;$J87),""))</f>
        <v/>
      </c>
      <c r="R87" s="21">
        <f>IF(NOT(ISNUMBER($E87)),"",$E87-TODAY())</f>
        <v/>
      </c>
      <c r="S87" s="4">
        <f>IF($A87="","",IF(NOT(ISNUMBER($G87)),"Check term months",IF(NOT(ISNUMBER($H87)),"Check term premium",IF(NOT(ISNUMBER($C87)),"Check quote date",IF(NOT(ISNUMBER($D87)),"Check effective date",IF(NOT(ISNUMBER($E87)),"Check expiration date",IF(OR($D87&lt;$C87,$E87&lt;$C87),"Check date order",IF(NOT(ISNUMBER(Assumptions!$B$8)),"Check alert-day setting",IF($R87&lt;0,"Expired - human review",IF($R87&lt;=Assumptions!$B$8,"Expiring soon - human review",IF($P87="","Check status",IF($P87="Selected","Selected - verify terms",""))))))))))))</f>
        <v/>
      </c>
      <c r="T87" s="11" t="n"/>
    </row>
    <row r="88" ht="22" customHeight="1">
      <c r="A88" s="11" t="n"/>
      <c r="B88" s="11" t="n"/>
      <c r="C88" s="12" t="n"/>
      <c r="D88" s="12" t="n"/>
      <c r="E88" s="12" t="n"/>
      <c r="F88" s="11" t="n"/>
      <c r="G88" s="13" t="n"/>
      <c r="H88" s="29" t="n"/>
      <c r="I88" s="29" t="n"/>
      <c r="J88" s="30">
        <f>IF(OR($A88="",NOT(ISNUMBER($G88)),NOT(ISNUMBER($H88))),"",IFERROR(($H88+IF(ISNUMBER($I88),$I88,0))*12/$G88,""))</f>
        <v/>
      </c>
      <c r="K88" s="30">
        <f>IF($J88="","",IFERROR($J88-MIN($J$4:$J$103),""))</f>
        <v/>
      </c>
      <c r="L88" s="11" t="n"/>
      <c r="M88" s="31" t="n"/>
      <c r="N88" s="17" t="n"/>
      <c r="O88" s="11" t="n"/>
      <c r="P88" s="17" t="n"/>
      <c r="Q88" s="18">
        <f>IF($J88="","",IFERROR(1+COUNTIF($J$4:$J$103,"&lt;"&amp;$J88),""))</f>
        <v/>
      </c>
      <c r="R88" s="18">
        <f>IF(NOT(ISNUMBER($E88)),"",$E88-TODAY())</f>
        <v/>
      </c>
      <c r="S88" s="19">
        <f>IF($A88="","",IF(NOT(ISNUMBER($G88)),"Check term months",IF(NOT(ISNUMBER($H88)),"Check term premium",IF(NOT(ISNUMBER($C88)),"Check quote date",IF(NOT(ISNUMBER($D88)),"Check effective date",IF(NOT(ISNUMBER($E88)),"Check expiration date",IF(OR($D88&lt;$C88,$E88&lt;$C88),"Check date order",IF(NOT(ISNUMBER(Assumptions!$B$8)),"Check alert-day setting",IF($R88&lt;0,"Expired - human review",IF($R88&lt;=Assumptions!$B$8,"Expiring soon - human review",IF($P88="","Check status",IF($P88="Selected","Selected - verify terms",""))))))))))))</f>
        <v/>
      </c>
      <c r="T88" s="11" t="n"/>
    </row>
    <row r="89" ht="22" customHeight="1">
      <c r="A89" s="11" t="n"/>
      <c r="B89" s="11" t="n"/>
      <c r="C89" s="12" t="n"/>
      <c r="D89" s="12" t="n"/>
      <c r="E89" s="12" t="n"/>
      <c r="F89" s="11" t="n"/>
      <c r="G89" s="13" t="n"/>
      <c r="H89" s="29" t="n"/>
      <c r="I89" s="29" t="n"/>
      <c r="J89" s="32">
        <f>IF(OR($A89="",NOT(ISNUMBER($G89)),NOT(ISNUMBER($H89))),"",IFERROR(($H89+IF(ISNUMBER($I89),$I89,0))*12/$G89,""))</f>
        <v/>
      </c>
      <c r="K89" s="32">
        <f>IF($J89="","",IFERROR($J89-MIN($J$4:$J$103),""))</f>
        <v/>
      </c>
      <c r="L89" s="11" t="n"/>
      <c r="M89" s="31" t="n"/>
      <c r="N89" s="17" t="n"/>
      <c r="O89" s="11" t="n"/>
      <c r="P89" s="17" t="n"/>
      <c r="Q89" s="21">
        <f>IF($J89="","",IFERROR(1+COUNTIF($J$4:$J$103,"&lt;"&amp;$J89),""))</f>
        <v/>
      </c>
      <c r="R89" s="21">
        <f>IF(NOT(ISNUMBER($E89)),"",$E89-TODAY())</f>
        <v/>
      </c>
      <c r="S89" s="4">
        <f>IF($A89="","",IF(NOT(ISNUMBER($G89)),"Check term months",IF(NOT(ISNUMBER($H89)),"Check term premium",IF(NOT(ISNUMBER($C89)),"Check quote date",IF(NOT(ISNUMBER($D89)),"Check effective date",IF(NOT(ISNUMBER($E89)),"Check expiration date",IF(OR($D89&lt;$C89,$E89&lt;$C89),"Check date order",IF(NOT(ISNUMBER(Assumptions!$B$8)),"Check alert-day setting",IF($R89&lt;0,"Expired - human review",IF($R89&lt;=Assumptions!$B$8,"Expiring soon - human review",IF($P89="","Check status",IF($P89="Selected","Selected - verify terms",""))))))))))))</f>
        <v/>
      </c>
      <c r="T89" s="11" t="n"/>
    </row>
    <row r="90" ht="22" customHeight="1">
      <c r="A90" s="11" t="n"/>
      <c r="B90" s="11" t="n"/>
      <c r="C90" s="12" t="n"/>
      <c r="D90" s="12" t="n"/>
      <c r="E90" s="12" t="n"/>
      <c r="F90" s="11" t="n"/>
      <c r="G90" s="13" t="n"/>
      <c r="H90" s="29" t="n"/>
      <c r="I90" s="29" t="n"/>
      <c r="J90" s="30">
        <f>IF(OR($A90="",NOT(ISNUMBER($G90)),NOT(ISNUMBER($H90))),"",IFERROR(($H90+IF(ISNUMBER($I90),$I90,0))*12/$G90,""))</f>
        <v/>
      </c>
      <c r="K90" s="30">
        <f>IF($J90="","",IFERROR($J90-MIN($J$4:$J$103),""))</f>
        <v/>
      </c>
      <c r="L90" s="11" t="n"/>
      <c r="M90" s="31" t="n"/>
      <c r="N90" s="17" t="n"/>
      <c r="O90" s="11" t="n"/>
      <c r="P90" s="17" t="n"/>
      <c r="Q90" s="18">
        <f>IF($J90="","",IFERROR(1+COUNTIF($J$4:$J$103,"&lt;"&amp;$J90),""))</f>
        <v/>
      </c>
      <c r="R90" s="18">
        <f>IF(NOT(ISNUMBER($E90)),"",$E90-TODAY())</f>
        <v/>
      </c>
      <c r="S90" s="19">
        <f>IF($A90="","",IF(NOT(ISNUMBER($G90)),"Check term months",IF(NOT(ISNUMBER($H90)),"Check term premium",IF(NOT(ISNUMBER($C90)),"Check quote date",IF(NOT(ISNUMBER($D90)),"Check effective date",IF(NOT(ISNUMBER($E90)),"Check expiration date",IF(OR($D90&lt;$C90,$E90&lt;$C90),"Check date order",IF(NOT(ISNUMBER(Assumptions!$B$8)),"Check alert-day setting",IF($R90&lt;0,"Expired - human review",IF($R90&lt;=Assumptions!$B$8,"Expiring soon - human review",IF($P90="","Check status",IF($P90="Selected","Selected - verify terms",""))))))))))))</f>
        <v/>
      </c>
      <c r="T90" s="11" t="n"/>
    </row>
    <row r="91" ht="22" customHeight="1">
      <c r="A91" s="11" t="n"/>
      <c r="B91" s="11" t="n"/>
      <c r="C91" s="12" t="n"/>
      <c r="D91" s="12" t="n"/>
      <c r="E91" s="12" t="n"/>
      <c r="F91" s="11" t="n"/>
      <c r="G91" s="13" t="n"/>
      <c r="H91" s="29" t="n"/>
      <c r="I91" s="29" t="n"/>
      <c r="J91" s="32">
        <f>IF(OR($A91="",NOT(ISNUMBER($G91)),NOT(ISNUMBER($H91))),"",IFERROR(($H91+IF(ISNUMBER($I91),$I91,0))*12/$G91,""))</f>
        <v/>
      </c>
      <c r="K91" s="32">
        <f>IF($J91="","",IFERROR($J91-MIN($J$4:$J$103),""))</f>
        <v/>
      </c>
      <c r="L91" s="11" t="n"/>
      <c r="M91" s="31" t="n"/>
      <c r="N91" s="17" t="n"/>
      <c r="O91" s="11" t="n"/>
      <c r="P91" s="17" t="n"/>
      <c r="Q91" s="21">
        <f>IF($J91="","",IFERROR(1+COUNTIF($J$4:$J$103,"&lt;"&amp;$J91),""))</f>
        <v/>
      </c>
      <c r="R91" s="21">
        <f>IF(NOT(ISNUMBER($E91)),"",$E91-TODAY())</f>
        <v/>
      </c>
      <c r="S91" s="4">
        <f>IF($A91="","",IF(NOT(ISNUMBER($G91)),"Check term months",IF(NOT(ISNUMBER($H91)),"Check term premium",IF(NOT(ISNUMBER($C91)),"Check quote date",IF(NOT(ISNUMBER($D91)),"Check effective date",IF(NOT(ISNUMBER($E91)),"Check expiration date",IF(OR($D91&lt;$C91,$E91&lt;$C91),"Check date order",IF(NOT(ISNUMBER(Assumptions!$B$8)),"Check alert-day setting",IF($R91&lt;0,"Expired - human review",IF($R91&lt;=Assumptions!$B$8,"Expiring soon - human review",IF($P91="","Check status",IF($P91="Selected","Selected - verify terms",""))))))))))))</f>
        <v/>
      </c>
      <c r="T91" s="11" t="n"/>
    </row>
    <row r="92" ht="22" customHeight="1">
      <c r="A92" s="11" t="n"/>
      <c r="B92" s="11" t="n"/>
      <c r="C92" s="12" t="n"/>
      <c r="D92" s="12" t="n"/>
      <c r="E92" s="12" t="n"/>
      <c r="F92" s="11" t="n"/>
      <c r="G92" s="13" t="n"/>
      <c r="H92" s="29" t="n"/>
      <c r="I92" s="29" t="n"/>
      <c r="J92" s="30">
        <f>IF(OR($A92="",NOT(ISNUMBER($G92)),NOT(ISNUMBER($H92))),"",IFERROR(($H92+IF(ISNUMBER($I92),$I92,0))*12/$G92,""))</f>
        <v/>
      </c>
      <c r="K92" s="30">
        <f>IF($J92="","",IFERROR($J92-MIN($J$4:$J$103),""))</f>
        <v/>
      </c>
      <c r="L92" s="11" t="n"/>
      <c r="M92" s="31" t="n"/>
      <c r="N92" s="17" t="n"/>
      <c r="O92" s="11" t="n"/>
      <c r="P92" s="17" t="n"/>
      <c r="Q92" s="18">
        <f>IF($J92="","",IFERROR(1+COUNTIF($J$4:$J$103,"&lt;"&amp;$J92),""))</f>
        <v/>
      </c>
      <c r="R92" s="18">
        <f>IF(NOT(ISNUMBER($E92)),"",$E92-TODAY())</f>
        <v/>
      </c>
      <c r="S92" s="19">
        <f>IF($A92="","",IF(NOT(ISNUMBER($G92)),"Check term months",IF(NOT(ISNUMBER($H92)),"Check term premium",IF(NOT(ISNUMBER($C92)),"Check quote date",IF(NOT(ISNUMBER($D92)),"Check effective date",IF(NOT(ISNUMBER($E92)),"Check expiration date",IF(OR($D92&lt;$C92,$E92&lt;$C92),"Check date order",IF(NOT(ISNUMBER(Assumptions!$B$8)),"Check alert-day setting",IF($R92&lt;0,"Expired - human review",IF($R92&lt;=Assumptions!$B$8,"Expiring soon - human review",IF($P92="","Check status",IF($P92="Selected","Selected - verify terms",""))))))))))))</f>
        <v/>
      </c>
      <c r="T92" s="11" t="n"/>
    </row>
    <row r="93" ht="22" customHeight="1">
      <c r="A93" s="11" t="n"/>
      <c r="B93" s="11" t="n"/>
      <c r="C93" s="12" t="n"/>
      <c r="D93" s="12" t="n"/>
      <c r="E93" s="12" t="n"/>
      <c r="F93" s="11" t="n"/>
      <c r="G93" s="13" t="n"/>
      <c r="H93" s="29" t="n"/>
      <c r="I93" s="29" t="n"/>
      <c r="J93" s="32">
        <f>IF(OR($A93="",NOT(ISNUMBER($G93)),NOT(ISNUMBER($H93))),"",IFERROR(($H93+IF(ISNUMBER($I93),$I93,0))*12/$G93,""))</f>
        <v/>
      </c>
      <c r="K93" s="32">
        <f>IF($J93="","",IFERROR($J93-MIN($J$4:$J$103),""))</f>
        <v/>
      </c>
      <c r="L93" s="11" t="n"/>
      <c r="M93" s="31" t="n"/>
      <c r="N93" s="17" t="n"/>
      <c r="O93" s="11" t="n"/>
      <c r="P93" s="17" t="n"/>
      <c r="Q93" s="21">
        <f>IF($J93="","",IFERROR(1+COUNTIF($J$4:$J$103,"&lt;"&amp;$J93),""))</f>
        <v/>
      </c>
      <c r="R93" s="21">
        <f>IF(NOT(ISNUMBER($E93)),"",$E93-TODAY())</f>
        <v/>
      </c>
      <c r="S93" s="4">
        <f>IF($A93="","",IF(NOT(ISNUMBER($G93)),"Check term months",IF(NOT(ISNUMBER($H93)),"Check term premium",IF(NOT(ISNUMBER($C93)),"Check quote date",IF(NOT(ISNUMBER($D93)),"Check effective date",IF(NOT(ISNUMBER($E93)),"Check expiration date",IF(OR($D93&lt;$C93,$E93&lt;$C93),"Check date order",IF(NOT(ISNUMBER(Assumptions!$B$8)),"Check alert-day setting",IF($R93&lt;0,"Expired - human review",IF($R93&lt;=Assumptions!$B$8,"Expiring soon - human review",IF($P93="","Check status",IF($P93="Selected","Selected - verify terms",""))))))))))))</f>
        <v/>
      </c>
      <c r="T93" s="11" t="n"/>
    </row>
    <row r="94" ht="22" customHeight="1">
      <c r="A94" s="11" t="n"/>
      <c r="B94" s="11" t="n"/>
      <c r="C94" s="12" t="n"/>
      <c r="D94" s="12" t="n"/>
      <c r="E94" s="12" t="n"/>
      <c r="F94" s="11" t="n"/>
      <c r="G94" s="13" t="n"/>
      <c r="H94" s="29" t="n"/>
      <c r="I94" s="29" t="n"/>
      <c r="J94" s="30">
        <f>IF(OR($A94="",NOT(ISNUMBER($G94)),NOT(ISNUMBER($H94))),"",IFERROR(($H94+IF(ISNUMBER($I94),$I94,0))*12/$G94,""))</f>
        <v/>
      </c>
      <c r="K94" s="30">
        <f>IF($J94="","",IFERROR($J94-MIN($J$4:$J$103),""))</f>
        <v/>
      </c>
      <c r="L94" s="11" t="n"/>
      <c r="M94" s="31" t="n"/>
      <c r="N94" s="17" t="n"/>
      <c r="O94" s="11" t="n"/>
      <c r="P94" s="17" t="n"/>
      <c r="Q94" s="18">
        <f>IF($J94="","",IFERROR(1+COUNTIF($J$4:$J$103,"&lt;"&amp;$J94),""))</f>
        <v/>
      </c>
      <c r="R94" s="18">
        <f>IF(NOT(ISNUMBER($E94)),"",$E94-TODAY())</f>
        <v/>
      </c>
      <c r="S94" s="19">
        <f>IF($A94="","",IF(NOT(ISNUMBER($G94)),"Check term months",IF(NOT(ISNUMBER($H94)),"Check term premium",IF(NOT(ISNUMBER($C94)),"Check quote date",IF(NOT(ISNUMBER($D94)),"Check effective date",IF(NOT(ISNUMBER($E94)),"Check expiration date",IF(OR($D94&lt;$C94,$E94&lt;$C94),"Check date order",IF(NOT(ISNUMBER(Assumptions!$B$8)),"Check alert-day setting",IF($R94&lt;0,"Expired - human review",IF($R94&lt;=Assumptions!$B$8,"Expiring soon - human review",IF($P94="","Check status",IF($P94="Selected","Selected - verify terms",""))))))))))))</f>
        <v/>
      </c>
      <c r="T94" s="11" t="n"/>
    </row>
    <row r="95" ht="22" customHeight="1">
      <c r="A95" s="11" t="n"/>
      <c r="B95" s="11" t="n"/>
      <c r="C95" s="12" t="n"/>
      <c r="D95" s="12" t="n"/>
      <c r="E95" s="12" t="n"/>
      <c r="F95" s="11" t="n"/>
      <c r="G95" s="13" t="n"/>
      <c r="H95" s="29" t="n"/>
      <c r="I95" s="29" t="n"/>
      <c r="J95" s="32">
        <f>IF(OR($A95="",NOT(ISNUMBER($G95)),NOT(ISNUMBER($H95))),"",IFERROR(($H95+IF(ISNUMBER($I95),$I95,0))*12/$G95,""))</f>
        <v/>
      </c>
      <c r="K95" s="32">
        <f>IF($J95="","",IFERROR($J95-MIN($J$4:$J$103),""))</f>
        <v/>
      </c>
      <c r="L95" s="11" t="n"/>
      <c r="M95" s="31" t="n"/>
      <c r="N95" s="17" t="n"/>
      <c r="O95" s="11" t="n"/>
      <c r="P95" s="17" t="n"/>
      <c r="Q95" s="21">
        <f>IF($J95="","",IFERROR(1+COUNTIF($J$4:$J$103,"&lt;"&amp;$J95),""))</f>
        <v/>
      </c>
      <c r="R95" s="21">
        <f>IF(NOT(ISNUMBER($E95)),"",$E95-TODAY())</f>
        <v/>
      </c>
      <c r="S95" s="4">
        <f>IF($A95="","",IF(NOT(ISNUMBER($G95)),"Check term months",IF(NOT(ISNUMBER($H95)),"Check term premium",IF(NOT(ISNUMBER($C95)),"Check quote date",IF(NOT(ISNUMBER($D95)),"Check effective date",IF(NOT(ISNUMBER($E95)),"Check expiration date",IF(OR($D95&lt;$C95,$E95&lt;$C95),"Check date order",IF(NOT(ISNUMBER(Assumptions!$B$8)),"Check alert-day setting",IF($R95&lt;0,"Expired - human review",IF($R95&lt;=Assumptions!$B$8,"Expiring soon - human review",IF($P95="","Check status",IF($P95="Selected","Selected - verify terms",""))))))))))))</f>
        <v/>
      </c>
      <c r="T95" s="11" t="n"/>
    </row>
    <row r="96" ht="22" customHeight="1">
      <c r="A96" s="11" t="n"/>
      <c r="B96" s="11" t="n"/>
      <c r="C96" s="12" t="n"/>
      <c r="D96" s="12" t="n"/>
      <c r="E96" s="12" t="n"/>
      <c r="F96" s="11" t="n"/>
      <c r="G96" s="13" t="n"/>
      <c r="H96" s="29" t="n"/>
      <c r="I96" s="29" t="n"/>
      <c r="J96" s="30">
        <f>IF(OR($A96="",NOT(ISNUMBER($G96)),NOT(ISNUMBER($H96))),"",IFERROR(($H96+IF(ISNUMBER($I96),$I96,0))*12/$G96,""))</f>
        <v/>
      </c>
      <c r="K96" s="30">
        <f>IF($J96="","",IFERROR($J96-MIN($J$4:$J$103),""))</f>
        <v/>
      </c>
      <c r="L96" s="11" t="n"/>
      <c r="M96" s="31" t="n"/>
      <c r="N96" s="17" t="n"/>
      <c r="O96" s="11" t="n"/>
      <c r="P96" s="17" t="n"/>
      <c r="Q96" s="18">
        <f>IF($J96="","",IFERROR(1+COUNTIF($J$4:$J$103,"&lt;"&amp;$J96),""))</f>
        <v/>
      </c>
      <c r="R96" s="18">
        <f>IF(NOT(ISNUMBER($E96)),"",$E96-TODAY())</f>
        <v/>
      </c>
      <c r="S96" s="19">
        <f>IF($A96="","",IF(NOT(ISNUMBER($G96)),"Check term months",IF(NOT(ISNUMBER($H96)),"Check term premium",IF(NOT(ISNUMBER($C96)),"Check quote date",IF(NOT(ISNUMBER($D96)),"Check effective date",IF(NOT(ISNUMBER($E96)),"Check expiration date",IF(OR($D96&lt;$C96,$E96&lt;$C96),"Check date order",IF(NOT(ISNUMBER(Assumptions!$B$8)),"Check alert-day setting",IF($R96&lt;0,"Expired - human review",IF($R96&lt;=Assumptions!$B$8,"Expiring soon - human review",IF($P96="","Check status",IF($P96="Selected","Selected - verify terms",""))))))))))))</f>
        <v/>
      </c>
      <c r="T96" s="11" t="n"/>
    </row>
    <row r="97" ht="22" customHeight="1">
      <c r="A97" s="11" t="n"/>
      <c r="B97" s="11" t="n"/>
      <c r="C97" s="12" t="n"/>
      <c r="D97" s="12" t="n"/>
      <c r="E97" s="12" t="n"/>
      <c r="F97" s="11" t="n"/>
      <c r="G97" s="13" t="n"/>
      <c r="H97" s="29" t="n"/>
      <c r="I97" s="29" t="n"/>
      <c r="J97" s="32">
        <f>IF(OR($A97="",NOT(ISNUMBER($G97)),NOT(ISNUMBER($H97))),"",IFERROR(($H97+IF(ISNUMBER($I97),$I97,0))*12/$G97,""))</f>
        <v/>
      </c>
      <c r="K97" s="32">
        <f>IF($J97="","",IFERROR($J97-MIN($J$4:$J$103),""))</f>
        <v/>
      </c>
      <c r="L97" s="11" t="n"/>
      <c r="M97" s="31" t="n"/>
      <c r="N97" s="17" t="n"/>
      <c r="O97" s="11" t="n"/>
      <c r="P97" s="17" t="n"/>
      <c r="Q97" s="21">
        <f>IF($J97="","",IFERROR(1+COUNTIF($J$4:$J$103,"&lt;"&amp;$J97),""))</f>
        <v/>
      </c>
      <c r="R97" s="21">
        <f>IF(NOT(ISNUMBER($E97)),"",$E97-TODAY())</f>
        <v/>
      </c>
      <c r="S97" s="4">
        <f>IF($A97="","",IF(NOT(ISNUMBER($G97)),"Check term months",IF(NOT(ISNUMBER($H97)),"Check term premium",IF(NOT(ISNUMBER($C97)),"Check quote date",IF(NOT(ISNUMBER($D97)),"Check effective date",IF(NOT(ISNUMBER($E97)),"Check expiration date",IF(OR($D97&lt;$C97,$E97&lt;$C97),"Check date order",IF(NOT(ISNUMBER(Assumptions!$B$8)),"Check alert-day setting",IF($R97&lt;0,"Expired - human review",IF($R97&lt;=Assumptions!$B$8,"Expiring soon - human review",IF($P97="","Check status",IF($P97="Selected","Selected - verify terms",""))))))))))))</f>
        <v/>
      </c>
      <c r="T97" s="11" t="n"/>
    </row>
    <row r="98" ht="22" customHeight="1">
      <c r="A98" s="11" t="n"/>
      <c r="B98" s="11" t="n"/>
      <c r="C98" s="12" t="n"/>
      <c r="D98" s="12" t="n"/>
      <c r="E98" s="12" t="n"/>
      <c r="F98" s="11" t="n"/>
      <c r="G98" s="13" t="n"/>
      <c r="H98" s="29" t="n"/>
      <c r="I98" s="29" t="n"/>
      <c r="J98" s="30">
        <f>IF(OR($A98="",NOT(ISNUMBER($G98)),NOT(ISNUMBER($H98))),"",IFERROR(($H98+IF(ISNUMBER($I98),$I98,0))*12/$G98,""))</f>
        <v/>
      </c>
      <c r="K98" s="30">
        <f>IF($J98="","",IFERROR($J98-MIN($J$4:$J$103),""))</f>
        <v/>
      </c>
      <c r="L98" s="11" t="n"/>
      <c r="M98" s="31" t="n"/>
      <c r="N98" s="17" t="n"/>
      <c r="O98" s="11" t="n"/>
      <c r="P98" s="17" t="n"/>
      <c r="Q98" s="18">
        <f>IF($J98="","",IFERROR(1+COUNTIF($J$4:$J$103,"&lt;"&amp;$J98),""))</f>
        <v/>
      </c>
      <c r="R98" s="18">
        <f>IF(NOT(ISNUMBER($E98)),"",$E98-TODAY())</f>
        <v/>
      </c>
      <c r="S98" s="19">
        <f>IF($A98="","",IF(NOT(ISNUMBER($G98)),"Check term months",IF(NOT(ISNUMBER($H98)),"Check term premium",IF(NOT(ISNUMBER($C98)),"Check quote date",IF(NOT(ISNUMBER($D98)),"Check effective date",IF(NOT(ISNUMBER($E98)),"Check expiration date",IF(OR($D98&lt;$C98,$E98&lt;$C98),"Check date order",IF(NOT(ISNUMBER(Assumptions!$B$8)),"Check alert-day setting",IF($R98&lt;0,"Expired - human review",IF($R98&lt;=Assumptions!$B$8,"Expiring soon - human review",IF($P98="","Check status",IF($P98="Selected","Selected - verify terms",""))))))))))))</f>
        <v/>
      </c>
      <c r="T98" s="11" t="n"/>
    </row>
    <row r="99" ht="22" customHeight="1">
      <c r="A99" s="11" t="n"/>
      <c r="B99" s="11" t="n"/>
      <c r="C99" s="12" t="n"/>
      <c r="D99" s="12" t="n"/>
      <c r="E99" s="12" t="n"/>
      <c r="F99" s="11" t="n"/>
      <c r="G99" s="13" t="n"/>
      <c r="H99" s="29" t="n"/>
      <c r="I99" s="29" t="n"/>
      <c r="J99" s="32">
        <f>IF(OR($A99="",NOT(ISNUMBER($G99)),NOT(ISNUMBER($H99))),"",IFERROR(($H99+IF(ISNUMBER($I99),$I99,0))*12/$G99,""))</f>
        <v/>
      </c>
      <c r="K99" s="32">
        <f>IF($J99="","",IFERROR($J99-MIN($J$4:$J$103),""))</f>
        <v/>
      </c>
      <c r="L99" s="11" t="n"/>
      <c r="M99" s="31" t="n"/>
      <c r="N99" s="17" t="n"/>
      <c r="O99" s="11" t="n"/>
      <c r="P99" s="17" t="n"/>
      <c r="Q99" s="21">
        <f>IF($J99="","",IFERROR(1+COUNTIF($J$4:$J$103,"&lt;"&amp;$J99),""))</f>
        <v/>
      </c>
      <c r="R99" s="21">
        <f>IF(NOT(ISNUMBER($E99)),"",$E99-TODAY())</f>
        <v/>
      </c>
      <c r="S99" s="4">
        <f>IF($A99="","",IF(NOT(ISNUMBER($G99)),"Check term months",IF(NOT(ISNUMBER($H99)),"Check term premium",IF(NOT(ISNUMBER($C99)),"Check quote date",IF(NOT(ISNUMBER($D99)),"Check effective date",IF(NOT(ISNUMBER($E99)),"Check expiration date",IF(OR($D99&lt;$C99,$E99&lt;$C99),"Check date order",IF(NOT(ISNUMBER(Assumptions!$B$8)),"Check alert-day setting",IF($R99&lt;0,"Expired - human review",IF($R99&lt;=Assumptions!$B$8,"Expiring soon - human review",IF($P99="","Check status",IF($P99="Selected","Selected - verify terms",""))))))))))))</f>
        <v/>
      </c>
      <c r="T99" s="11" t="n"/>
    </row>
    <row r="100" ht="22" customHeight="1">
      <c r="A100" s="11" t="n"/>
      <c r="B100" s="11" t="n"/>
      <c r="C100" s="12" t="n"/>
      <c r="D100" s="12" t="n"/>
      <c r="E100" s="12" t="n"/>
      <c r="F100" s="11" t="n"/>
      <c r="G100" s="13" t="n"/>
      <c r="H100" s="29" t="n"/>
      <c r="I100" s="29" t="n"/>
      <c r="J100" s="30">
        <f>IF(OR($A100="",NOT(ISNUMBER($G100)),NOT(ISNUMBER($H100))),"",IFERROR(($H100+IF(ISNUMBER($I100),$I100,0))*12/$G100,""))</f>
        <v/>
      </c>
      <c r="K100" s="30">
        <f>IF($J100="","",IFERROR($J100-MIN($J$4:$J$103),""))</f>
        <v/>
      </c>
      <c r="L100" s="11" t="n"/>
      <c r="M100" s="31" t="n"/>
      <c r="N100" s="17" t="n"/>
      <c r="O100" s="11" t="n"/>
      <c r="P100" s="17" t="n"/>
      <c r="Q100" s="18">
        <f>IF($J100="","",IFERROR(1+COUNTIF($J$4:$J$103,"&lt;"&amp;$J100),""))</f>
        <v/>
      </c>
      <c r="R100" s="18">
        <f>IF(NOT(ISNUMBER($E100)),"",$E100-TODAY())</f>
        <v/>
      </c>
      <c r="S100" s="19">
        <f>IF($A100="","",IF(NOT(ISNUMBER($G100)),"Check term months",IF(NOT(ISNUMBER($H100)),"Check term premium",IF(NOT(ISNUMBER($C100)),"Check quote date",IF(NOT(ISNUMBER($D100)),"Check effective date",IF(NOT(ISNUMBER($E100)),"Check expiration date",IF(OR($D100&lt;$C100,$E100&lt;$C100),"Check date order",IF(NOT(ISNUMBER(Assumptions!$B$8)),"Check alert-day setting",IF($R100&lt;0,"Expired - human review",IF($R100&lt;=Assumptions!$B$8,"Expiring soon - human review",IF($P100="","Check status",IF($P100="Selected","Selected - verify terms",""))))))))))))</f>
        <v/>
      </c>
      <c r="T100" s="11" t="n"/>
    </row>
    <row r="101" ht="22" customHeight="1">
      <c r="A101" s="11" t="n"/>
      <c r="B101" s="11" t="n"/>
      <c r="C101" s="12" t="n"/>
      <c r="D101" s="12" t="n"/>
      <c r="E101" s="12" t="n"/>
      <c r="F101" s="11" t="n"/>
      <c r="G101" s="13" t="n"/>
      <c r="H101" s="29" t="n"/>
      <c r="I101" s="29" t="n"/>
      <c r="J101" s="32">
        <f>IF(OR($A101="",NOT(ISNUMBER($G101)),NOT(ISNUMBER($H101))),"",IFERROR(($H101+IF(ISNUMBER($I101),$I101,0))*12/$G101,""))</f>
        <v/>
      </c>
      <c r="K101" s="32">
        <f>IF($J101="","",IFERROR($J101-MIN($J$4:$J$103),""))</f>
        <v/>
      </c>
      <c r="L101" s="11" t="n"/>
      <c r="M101" s="31" t="n"/>
      <c r="N101" s="17" t="n"/>
      <c r="O101" s="11" t="n"/>
      <c r="P101" s="17" t="n"/>
      <c r="Q101" s="21">
        <f>IF($J101="","",IFERROR(1+COUNTIF($J$4:$J$103,"&lt;"&amp;$J101),""))</f>
        <v/>
      </c>
      <c r="R101" s="21">
        <f>IF(NOT(ISNUMBER($E101)),"",$E101-TODAY())</f>
        <v/>
      </c>
      <c r="S101" s="4">
        <f>IF($A101="","",IF(NOT(ISNUMBER($G101)),"Check term months",IF(NOT(ISNUMBER($H101)),"Check term premium",IF(NOT(ISNUMBER($C101)),"Check quote date",IF(NOT(ISNUMBER($D101)),"Check effective date",IF(NOT(ISNUMBER($E101)),"Check expiration date",IF(OR($D101&lt;$C101,$E101&lt;$C101),"Check date order",IF(NOT(ISNUMBER(Assumptions!$B$8)),"Check alert-day setting",IF($R101&lt;0,"Expired - human review",IF($R101&lt;=Assumptions!$B$8,"Expiring soon - human review",IF($P101="","Check status",IF($P101="Selected","Selected - verify terms",""))))))))))))</f>
        <v/>
      </c>
      <c r="T101" s="11" t="n"/>
    </row>
    <row r="102" ht="22" customHeight="1">
      <c r="A102" s="11" t="n"/>
      <c r="B102" s="11" t="n"/>
      <c r="C102" s="12" t="n"/>
      <c r="D102" s="12" t="n"/>
      <c r="E102" s="12" t="n"/>
      <c r="F102" s="11" t="n"/>
      <c r="G102" s="13" t="n"/>
      <c r="H102" s="29" t="n"/>
      <c r="I102" s="29" t="n"/>
      <c r="J102" s="30">
        <f>IF(OR($A102="",NOT(ISNUMBER($G102)),NOT(ISNUMBER($H102))),"",IFERROR(($H102+IF(ISNUMBER($I102),$I102,0))*12/$G102,""))</f>
        <v/>
      </c>
      <c r="K102" s="30">
        <f>IF($J102="","",IFERROR($J102-MIN($J$4:$J$103),""))</f>
        <v/>
      </c>
      <c r="L102" s="11" t="n"/>
      <c r="M102" s="31" t="n"/>
      <c r="N102" s="17" t="n"/>
      <c r="O102" s="11" t="n"/>
      <c r="P102" s="17" t="n"/>
      <c r="Q102" s="18">
        <f>IF($J102="","",IFERROR(1+COUNTIF($J$4:$J$103,"&lt;"&amp;$J102),""))</f>
        <v/>
      </c>
      <c r="R102" s="18">
        <f>IF(NOT(ISNUMBER($E102)),"",$E102-TODAY())</f>
        <v/>
      </c>
      <c r="S102" s="19">
        <f>IF($A102="","",IF(NOT(ISNUMBER($G102)),"Check term months",IF(NOT(ISNUMBER($H102)),"Check term premium",IF(NOT(ISNUMBER($C102)),"Check quote date",IF(NOT(ISNUMBER($D102)),"Check effective date",IF(NOT(ISNUMBER($E102)),"Check expiration date",IF(OR($D102&lt;$C102,$E102&lt;$C102),"Check date order",IF(NOT(ISNUMBER(Assumptions!$B$8)),"Check alert-day setting",IF($R102&lt;0,"Expired - human review",IF($R102&lt;=Assumptions!$B$8,"Expiring soon - human review",IF($P102="","Check status",IF($P102="Selected","Selected - verify terms",""))))))))))))</f>
        <v/>
      </c>
      <c r="T102" s="11" t="n"/>
    </row>
    <row r="103" ht="22" customHeight="1">
      <c r="A103" s="11" t="n"/>
      <c r="B103" s="11" t="n"/>
      <c r="C103" s="12" t="n"/>
      <c r="D103" s="12" t="n"/>
      <c r="E103" s="12" t="n"/>
      <c r="F103" s="11" t="n"/>
      <c r="G103" s="13" t="n"/>
      <c r="H103" s="29" t="n"/>
      <c r="I103" s="29" t="n"/>
      <c r="J103" s="32">
        <f>IF(OR($A103="",NOT(ISNUMBER($G103)),NOT(ISNUMBER($H103))),"",IFERROR(($H103+IF(ISNUMBER($I103),$I103,0))*12/$G103,""))</f>
        <v/>
      </c>
      <c r="K103" s="32">
        <f>IF($J103="","",IFERROR($J103-MIN($J$4:$J$103),""))</f>
        <v/>
      </c>
      <c r="L103" s="11" t="n"/>
      <c r="M103" s="31" t="n"/>
      <c r="N103" s="17" t="n"/>
      <c r="O103" s="11" t="n"/>
      <c r="P103" s="17" t="n"/>
      <c r="Q103" s="21">
        <f>IF($J103="","",IFERROR(1+COUNTIF($J$4:$J$103,"&lt;"&amp;$J103),""))</f>
        <v/>
      </c>
      <c r="R103" s="21">
        <f>IF(NOT(ISNUMBER($E103)),"",$E103-TODAY())</f>
        <v/>
      </c>
      <c r="S103" s="4">
        <f>IF($A103="","",IF(NOT(ISNUMBER($G103)),"Check term months",IF(NOT(ISNUMBER($H103)),"Check term premium",IF(NOT(ISNUMBER($C103)),"Check quote date",IF(NOT(ISNUMBER($D103)),"Check effective date",IF(NOT(ISNUMBER($E103)),"Check expiration date",IF(OR($D103&lt;$C103,$E103&lt;$C103),"Check date order",IF(NOT(ISNUMBER(Assumptions!$B$8)),"Check alert-day setting",IF($R103&lt;0,"Expired - human review",IF($R103&lt;=Assumptions!$B$8,"Expiring soon - human review",IF($P103="","Check status",IF($P103="Selected","Selected - verify terms",""))))))))))))</f>
        <v/>
      </c>
      <c r="T103" s="11" t="n"/>
    </row>
  </sheetData>
  <autoFilter ref="A3:T103"/>
  <conditionalFormatting sqref="A4:A103">
    <cfRule type="expression" priority="1" dxfId="0">
      <formula>AND($A4&lt;&gt;"",COUNTIF($A$4:$A$103,$A4)&gt;1)</formula>
    </cfRule>
  </conditionalFormatting>
  <conditionalFormatting sqref="N4:N103">
    <cfRule type="expression" priority="2" dxfId="0">
      <formula>$N4="No"</formula>
    </cfRule>
  </conditionalFormatting>
  <conditionalFormatting sqref="P4:P103">
    <cfRule type="expression" priority="3" dxfId="1">
      <formula>$P4="Selected"</formula>
    </cfRule>
  </conditionalFormatting>
  <conditionalFormatting sqref="Q4:Q103">
    <cfRule type="expression" priority="4" dxfId="1">
      <formula>AND(ISNUMBER($Q4),$Q4=1)</formula>
    </cfRule>
  </conditionalFormatting>
  <conditionalFormatting sqref="S4:S103">
    <cfRule type="expression" priority="5" dxfId="0">
      <formula>LEN($S4)&gt;0</formula>
    </cfRule>
  </conditionalFormatting>
  <dataValidations count="9">
    <dataValidation sqref="C4:E103" showDropDown="0" showInputMessage="1" showErrorMessage="1" allowBlank="0" errorTitle="Date Outside Allowed Range" error="Enter a valid date within the editable Assumptions date range." promptTitle="Quote Date" prompt="Use MM/DD/YYYY." type="date" operator="between">
      <formula1>$Z$4</formula1>
      <formula2>$Z$5</formula2>
    </dataValidation>
    <dataValidation sqref="F4:F103" showDropDown="0" showInputMessage="0" showErrorMessage="1" allowBlank="0" errorTitle="Choose a Policy Type" error="Select a policy type from the editable Assumptions list." type="list">
      <formula1>$V$4:$V$8</formula1>
    </dataValidation>
    <dataValidation sqref="G4:G103" showDropDown="0" showInputMessage="0" showErrorMessage="1" allowBlank="0" errorTitle="Invalid Term" error="Enter whole months between 1 and the editable maximum term." type="whole" operator="between">
      <formula1>1</formula1>
      <formula2>$Z$7</formula2>
    </dataValidation>
    <dataValidation sqref="H4:H103" showDropDown="0" showInputMessage="0" showErrorMessage="1" allowBlank="0" errorTitle="Invalid Term Premium" error="Enter a term premium greater than $0.00." type="decimal" operator="greaterThan">
      <formula1>0</formula1>
    </dataValidation>
    <dataValidation sqref="I4:I103" showDropDown="0" showInputMessage="0" showErrorMessage="1" allowBlank="0" errorTitle="Invalid Fees" error="Enter fees of $0.00 or more, or leave the cell blank." type="decimal" operator="greaterThanOrEqual">
      <formula1>0</formula1>
    </dataValidation>
    <dataValidation sqref="M4:M103" showDropDown="0" showInputMessage="0" showErrorMessage="1" allowBlank="0" errorTitle="Invalid Deductible" error="Enter a deductible of $0.00 or more." type="decimal" operator="greaterThanOrEqual">
      <formula1>0</formula1>
    </dataValidation>
    <dataValidation sqref="N4:N103" showDropDown="0" showInputMessage="0" showErrorMessage="1" allowBlank="0" errorTitle="Choose Yes or No" error="Select Yes or No from the list." type="list">
      <formula1>$X$4:$X$5</formula1>
    </dataValidation>
    <dataValidation sqref="O4:O103" showDropDown="0" showInputMessage="0" showErrorMessage="1" allowBlank="0" errorTitle="Choose an Owner" error="Select an owner from the editable Assumptions list." type="list">
      <formula1>$Y$4:$Y$6</formula1>
    </dataValidation>
    <dataValidation sqref="P4:P103" showDropDown="0" showInputMessage="0" showErrorMessage="1" allowBlank="0" errorTitle="Choose a Status" error="Select a status from the editable Assumptions list." type="list">
      <formula1>$W$4:$W$8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H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39" customWidth="1" min="3" max="3"/>
    <col width="3" customWidth="1" min="4" max="4"/>
    <col width="25" customWidth="1" min="5" max="5"/>
    <col width="20" customWidth="1" min="6" max="6"/>
    <col width="20" customWidth="1" min="7" max="7"/>
    <col width="27" customWidth="1" min="8" max="8"/>
  </cols>
  <sheetData>
    <row r="1" ht="27" customHeight="1">
      <c r="A1" s="1" t="inlineStr">
        <is>
          <t>Editable Assumptions and Validation Lists</t>
        </is>
      </c>
      <c r="B1" s="1" t="n"/>
      <c r="C1" s="1" t="n"/>
      <c r="D1" s="1" t="n"/>
      <c r="E1" s="1" t="n"/>
      <c r="F1" s="1" t="n"/>
      <c r="G1" s="1" t="n"/>
      <c r="H1" s="1" t="n"/>
    </row>
    <row r="2" ht="22" customHeight="1">
      <c r="A2" s="9" t="inlineStr">
        <is>
          <t>Pale gold cells are editable. Update these administrative assumptions and stable choices as needed. Every example person and company is fictional.</t>
        </is>
      </c>
    </row>
    <row r="3">
      <c r="A3" s="10" t="inlineStr">
        <is>
          <t>Setting</t>
        </is>
      </c>
      <c r="B3" s="10" t="inlineStr">
        <is>
          <t>Value</t>
        </is>
      </c>
      <c r="C3" s="10" t="inlineStr">
        <is>
          <t>Purpose</t>
        </is>
      </c>
      <c r="E3" s="22" t="inlineStr">
        <is>
          <t>Policy Type</t>
        </is>
      </c>
      <c r="F3" s="22" t="inlineStr">
        <is>
          <t>Quote Status</t>
        </is>
      </c>
      <c r="G3" s="22" t="inlineStr">
        <is>
          <t>Comparable Terms</t>
        </is>
      </c>
      <c r="H3" s="22" t="inlineStr">
        <is>
          <t>Owner</t>
        </is>
      </c>
    </row>
    <row r="4" ht="30" customHeight="1">
      <c r="A4" s="19" t="inlineStr">
        <is>
          <t>Prospect Name</t>
        </is>
      </c>
      <c r="B4" s="11" t="inlineStr">
        <is>
          <t>Fictional Cedar Kite Studio LLC</t>
        </is>
      </c>
      <c r="C4" s="19" t="inlineStr">
        <is>
          <t>Prospect shown on Summary</t>
        </is>
      </c>
      <c r="E4" s="11" t="inlineStr">
        <is>
          <t>Businessowners</t>
        </is>
      </c>
      <c r="F4" s="11" t="inlineStr">
        <is>
          <t>Received</t>
        </is>
      </c>
      <c r="G4" s="11" t="inlineStr">
        <is>
          <t>Yes</t>
        </is>
      </c>
      <c r="H4" s="11" t="inlineStr">
        <is>
          <t>Avery Lane (fictional)</t>
        </is>
      </c>
    </row>
    <row r="5" ht="30" customHeight="1">
      <c r="A5" s="4" t="inlineStr">
        <is>
          <t>Target Effective Date</t>
        </is>
      </c>
      <c r="B5" s="23" t="n">
        <v>46305</v>
      </c>
      <c r="C5" s="4" t="inlineStr">
        <is>
          <t>Requested comparison date</t>
        </is>
      </c>
      <c r="E5" s="11" t="inlineStr">
        <is>
          <t>Commercial Auto</t>
        </is>
      </c>
      <c r="F5" s="11" t="inlineStr">
        <is>
          <t>Under Review</t>
        </is>
      </c>
      <c r="G5" s="11" t="inlineStr">
        <is>
          <t>No</t>
        </is>
      </c>
      <c r="H5" s="11" t="inlineStr">
        <is>
          <t>Jordan Pike (fictional)</t>
        </is>
      </c>
    </row>
    <row r="6" ht="30" customHeight="1">
      <c r="A6" s="19" t="inlineStr">
        <is>
          <t>Minimum Allowed Quote Date</t>
        </is>
      </c>
      <c r="B6" s="23" t="n">
        <v>45292</v>
      </c>
      <c r="C6" s="19" t="inlineStr">
        <is>
          <t>Lower date-validation boundary</t>
        </is>
      </c>
      <c r="E6" s="11" t="inlineStr">
        <is>
          <t>General Liability</t>
        </is>
      </c>
      <c r="F6" s="11" t="inlineStr">
        <is>
          <t>Shortlisted</t>
        </is>
      </c>
      <c r="G6" s="11" t="n"/>
      <c r="H6" s="11" t="inlineStr">
        <is>
          <t>Morgan Vale (fictional)</t>
        </is>
      </c>
    </row>
    <row r="7" ht="30" customHeight="1">
      <c r="A7" s="4" t="inlineStr">
        <is>
          <t>Maximum Allowed Quote Date</t>
        </is>
      </c>
      <c r="B7" s="23" t="n">
        <v>48213</v>
      </c>
      <c r="C7" s="4" t="inlineStr">
        <is>
          <t>Upper date-validation boundary</t>
        </is>
      </c>
      <c r="E7" s="11" t="inlineStr">
        <is>
          <t>Professional Liability</t>
        </is>
      </c>
      <c r="F7" s="11" t="inlineStr">
        <is>
          <t>Declined</t>
        </is>
      </c>
      <c r="G7" s="11" t="n"/>
      <c r="H7" s="11" t="n"/>
    </row>
    <row r="8" ht="30" customHeight="1">
      <c r="A8" s="19" t="inlineStr">
        <is>
          <t>Expiration Alert Days</t>
        </is>
      </c>
      <c r="B8" s="24" t="n">
        <v>14</v>
      </c>
      <c r="C8" s="19" t="inlineStr">
        <is>
          <t>Days before expiration that prompt review</t>
        </is>
      </c>
      <c r="E8" s="11" t="inlineStr">
        <is>
          <t>Workers' Compensation</t>
        </is>
      </c>
      <c r="F8" s="11" t="inlineStr">
        <is>
          <t>Selected</t>
        </is>
      </c>
      <c r="G8" s="11" t="n"/>
      <c r="H8" s="11" t="n"/>
    </row>
    <row r="9" ht="30" customHeight="1">
      <c r="A9" s="4" t="inlineStr">
        <is>
          <t>Maximum Quote Term (Months)</t>
        </is>
      </c>
      <c r="B9" s="24" t="n">
        <v>24</v>
      </c>
      <c r="C9" s="4" t="inlineStr">
        <is>
          <t>Upper term-validation boundary</t>
        </is>
      </c>
    </row>
  </sheetData>
  <autoFilter ref="A3:C9"/>
  <conditionalFormatting sqref="B6:B7">
    <cfRule type="expression" priority="1" dxfId="0">
      <formula>$B$6&gt;$B$7</formula>
    </cfRule>
  </conditionalFormatting>
  <dataValidations count="3">
    <dataValidation sqref="B5:B7" showDropDown="0" showInputMessage="0" showErrorMessage="1" allowBlank="0" errorTitle="Invalid Assumption Date" error="Enter a valid date within the available administrative range." type="date" operator="between">
      <formula1>DATE(2021,1,1)</formula1>
      <formula2>DATE(2036,12,31)</formula2>
    </dataValidation>
    <dataValidation sqref="B8" showDropDown="0" showInputMessage="0" showErrorMessage="1" allowBlank="0" errorTitle="Invalid Alert Days" error="Enter a whole number from 0 through 365." type="whole" operator="between">
      <formula1>0</formula1>
      <formula2>365</formula2>
    </dataValidation>
    <dataValidation sqref="B9" showDropDown="0" showInputMessage="0" showErrorMessage="1" allowBlank="0" errorTitle="Invalid Maximum Term" error="Enter a whole number from 1 through 60 months." type="whole" operator="between">
      <formula1>1</formula1>
      <formula2>60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2026-09-10T13:25:42Z</dcterms:created>
  <dcterms:modified xmlns:dcterms="http://purl.org/dc/terms/" xmlns:xsi="http://www.w3.org/2001/XMLSchema-instance" xsi:type="dcterms:W3CDTF">2026-09-10T13:25:42+00:00Z</dcterms:modified>
</cp:coreProperties>
</file>