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Quote Follow-Up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'Quote Follow-Up'!$A$4:$N$104</definedName>
    <definedName name="_xlnm._FilterDatabase" localSheetId="2" hidden="1">'Assumptions'!$A$3:$F$10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746"/>
      <sz val="10"/>
    </font>
    <font>
      <name val="Calibri"/>
      <b val="1"/>
      <color rgb="00FFFFFF"/>
      <sz val="11"/>
    </font>
    <font>
      <name val="Calibri"/>
      <i val="1"/>
      <color rgb="00243746"/>
      <sz val="9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FF1D9"/>
      </patternFill>
    </fill>
    <fill>
      <patternFill patternType="solid">
        <fgColor rgb="00F3F7F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vertical="center"/>
    </xf>
    <xf numFmtId="1" fontId="2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vertical="center"/>
    </xf>
    <xf numFmtId="1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vertical="center"/>
    </xf>
    <xf numFmtId="0" fontId="2" fillId="6" borderId="1" applyAlignment="1" pivotButton="0" quotePrefix="0" xfId="0">
      <alignment vertical="center"/>
    </xf>
    <xf numFmtId="0" fontId="4" fillId="0" borderId="0" applyAlignment="1" pivotButton="0" quotePrefix="0" xfId="0">
      <alignment horizontal="left" vertical="top" wrapText="1"/>
    </xf>
    <xf numFmtId="0" fontId="2" fillId="4" borderId="1" applyAlignment="1" pivotButton="0" quotePrefix="0" xfId="0">
      <alignment vertical="center"/>
    </xf>
    <xf numFmtId="0" fontId="2" fillId="4" borderId="1" applyAlignment="1" pivotButton="0" quotePrefix="0" xfId="0">
      <alignment horizontal="left" vertical="top" wrapText="1"/>
    </xf>
    <xf numFmtId="166" fontId="2" fillId="4" borderId="1" applyAlignment="1" pivotButton="0" quotePrefix="0" xfId="0">
      <alignment vertical="center"/>
    </xf>
    <xf numFmtId="164" fontId="2" fillId="4" borderId="1" applyAlignment="1" pivotButton="0" quotePrefix="0" xfId="0">
      <alignment vertical="center"/>
    </xf>
    <xf numFmtId="1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" fontId="2" fillId="4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164" fontId="2" fillId="5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6" fontId="2" fillId="4" borderId="1" applyAlignment="1" pivotButton="0" quotePrefix="0" xfId="0">
      <alignment vertical="center"/>
    </xf>
    <xf numFmtId="164" fontId="2" fillId="4" borderId="1" applyAlignment="1" pivotButton="0" quotePrefix="0" xfId="0">
      <alignment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b val="1"/>
        <color rgb="00B5472F"/>
        <sz val="10"/>
      </font>
      <fill>
        <patternFill patternType="solid">
          <fgColor rgb="00FFF1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Quotes by Status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'Summary'!$A$22:$A$27</f>
            </numRef>
          </cat>
          <val>
            <numRef>
              <f>'Summary'!$B$22:$B$27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Quotes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9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3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28" customHeight="1">
      <c r="A1" s="1" t="inlineStr">
        <is>
          <t>Insurance Quote Follow-Up Summary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7" t="n"/>
    </row>
    <row r="2" ht="30" customHeight="1">
      <c r="A2" s="3" t="inlineStr">
        <is>
          <t>Indicators are calculated from entered quote records. Blank prepared rows are excluded.</t>
        </is>
      </c>
    </row>
    <row r="3">
      <c r="A3" s="4">
        <f>"As of "&amp;TEXT(TODAY(),"mm/dd/yyyy")</f>
        <v/>
      </c>
    </row>
    <row r="4" ht="28" customHeight="1">
      <c r="A4" s="5" t="inlineStr">
        <is>
          <t>Indicator</t>
        </is>
      </c>
      <c r="B4" s="5" t="inlineStr">
        <is>
          <t>Calculated Value</t>
        </is>
      </c>
    </row>
    <row r="5">
      <c r="A5" s="6" t="inlineStr">
        <is>
          <t>Total quotes</t>
        </is>
      </c>
      <c r="B5" s="7">
        <f>COUNTIF('Quote Follow-Up'!$A$5:$A$104,"&lt;&gt;")</f>
        <v/>
      </c>
    </row>
    <row r="6">
      <c r="A6" s="8" t="inlineStr">
        <is>
          <t>Active quotes</t>
        </is>
      </c>
      <c r="B6" s="9">
        <f>COUNTIF('Quote Follow-Up'!$G$5:$G$104,"Open")+COUNTIF('Quote Follow-Up'!$G$5:$G$104,"Follow-Up Scheduled")+COUNTIF('Quote Follow-Up'!$G$5:$G$104,"Awaiting Prospect")</f>
        <v/>
      </c>
    </row>
    <row r="7">
      <c r="A7" s="6" t="inlineStr">
        <is>
          <t>Overdue follow-ups</t>
        </is>
      </c>
      <c r="B7" s="7">
        <f>COUNTIF('Quote Follow-Up'!$N$5:$N$104,"Overdue")</f>
        <v/>
      </c>
    </row>
    <row r="8">
      <c r="A8" s="8" t="inlineStr">
        <is>
          <t>Due in upcoming window</t>
        </is>
      </c>
      <c r="B8" s="9">
        <f>COUNTIF('Quote Follow-Up'!$N$5:$N$104,"Due Soon")</f>
        <v/>
      </c>
    </row>
    <row r="9">
      <c r="A9" s="6" t="inlineStr">
        <is>
          <t>Schedule checks</t>
        </is>
      </c>
      <c r="B9" s="7">
        <f>COUNTIF('Quote Follow-Up'!$N$5:$N$104,"Schedule Check")</f>
        <v/>
      </c>
    </row>
    <row r="10">
      <c r="A10" s="8" t="inlineStr">
        <is>
          <t>Contact reviews</t>
        </is>
      </c>
      <c r="B10" s="9">
        <f>COUNTIF('Quote Follow-Up'!$N$5:$N$104,"Contact Review")</f>
        <v/>
      </c>
    </row>
    <row r="11">
      <c r="A11" s="6" t="inlineStr">
        <is>
          <t>Data checks</t>
        </is>
      </c>
      <c r="B11" s="7">
        <f>COUNTIF('Quote Follow-Up'!$N$5:$N$104,"Date Check")+COUNTIF('Quote Follow-Up'!$N$5:$N$104,"Status Check")+COUNTIF('Quote Follow-Up'!$N$5:$N$104,"Decision Date Check")</f>
        <v/>
      </c>
    </row>
    <row r="12">
      <c r="A12" s="8" t="inlineStr">
        <is>
          <t>Total quoted premium</t>
        </is>
      </c>
      <c r="B12" s="28">
        <f>IF(B5=0,"",SUM('Quote Follow-Up'!$E$5:$E$104))</f>
        <v/>
      </c>
    </row>
    <row r="13">
      <c r="A13" s="6" t="inlineStr">
        <is>
          <t>Active pipeline premium</t>
        </is>
      </c>
      <c r="B13" s="29">
        <f>IF(B6=0,"",SUMIF('Quote Follow-Up'!$G$5:$G$104,"Open",'Quote Follow-Up'!$E$5:$E$104)+SUMIF('Quote Follow-Up'!$G$5:$G$104,"Follow-Up Scheduled",'Quote Follow-Up'!$E$5:$E$104)+SUMIF('Quote Follow-Up'!$G$5:$G$104,"Awaiting Prospect",'Quote Follow-Up'!$E$5:$E$104))</f>
        <v/>
      </c>
    </row>
    <row r="14">
      <c r="A14" s="8" t="inlineStr">
        <is>
          <t>Won premium</t>
        </is>
      </c>
      <c r="B14" s="28">
        <f>IF(B15=0,"",SUMIF('Quote Follow-Up'!$G$5:$G$104,"Won",'Quote Follow-Up'!$E$5:$E$104))</f>
        <v/>
      </c>
    </row>
    <row r="15">
      <c r="A15" s="6" t="inlineStr">
        <is>
          <t>Won quotes</t>
        </is>
      </c>
      <c r="B15" s="7">
        <f>COUNTIF('Quote Follow-Up'!$G$5:$G$104,"Won")</f>
        <v/>
      </c>
    </row>
    <row r="16">
      <c r="A16" s="8" t="inlineStr">
        <is>
          <t>Lost quotes</t>
        </is>
      </c>
      <c r="B16" s="9">
        <f>COUNTIF('Quote Follow-Up'!$G$5:$G$104,"Lost")</f>
        <v/>
      </c>
    </row>
    <row r="17">
      <c r="A17" s="6" t="inlineStr">
        <is>
          <t>Win rate</t>
        </is>
      </c>
      <c r="B17" s="30">
        <f>IFERROR(B15/(B15+B16),"")</f>
        <v/>
      </c>
    </row>
    <row r="18">
      <c r="A18" s="8" t="inlineStr">
        <is>
          <t>Average quoted premium</t>
        </is>
      </c>
      <c r="B18" s="28">
        <f>IFERROR(B12/B5,"")</f>
        <v/>
      </c>
    </row>
    <row r="19"/>
    <row r="20"/>
    <row r="21" ht="28" customHeight="1">
      <c r="A21" s="13" t="inlineStr">
        <is>
          <t>Quote Status</t>
        </is>
      </c>
      <c r="B21" s="13" t="inlineStr">
        <is>
          <t>Quote Count</t>
        </is>
      </c>
    </row>
    <row r="22">
      <c r="A22" s="14" t="inlineStr">
        <is>
          <t>Open</t>
        </is>
      </c>
      <c r="B22" s="9">
        <f>COUNTIF('Quote Follow-Up'!$G$5:$G$104,A22)</f>
        <v/>
      </c>
    </row>
    <row r="23">
      <c r="A23" s="15" t="inlineStr">
        <is>
          <t>Follow-Up Scheduled</t>
        </is>
      </c>
      <c r="B23" s="7">
        <f>COUNTIF('Quote Follow-Up'!$G$5:$G$104,A23)</f>
        <v/>
      </c>
    </row>
    <row r="24">
      <c r="A24" s="14" t="inlineStr">
        <is>
          <t>Awaiting Prospect</t>
        </is>
      </c>
      <c r="B24" s="9">
        <f>COUNTIF('Quote Follow-Up'!$G$5:$G$104,A24)</f>
        <v/>
      </c>
    </row>
    <row r="25">
      <c r="A25" s="15" t="inlineStr">
        <is>
          <t>Won</t>
        </is>
      </c>
      <c r="B25" s="7">
        <f>COUNTIF('Quote Follow-Up'!$G$5:$G$104,A25)</f>
        <v/>
      </c>
    </row>
    <row r="26">
      <c r="A26" s="14" t="inlineStr">
        <is>
          <t>Lost</t>
        </is>
      </c>
      <c r="B26" s="9">
        <f>COUNTIF('Quote Follow-Up'!$G$5:$G$104,A26)</f>
        <v/>
      </c>
    </row>
    <row r="27">
      <c r="A27" s="15" t="inlineStr">
        <is>
          <t>Withdrawn</t>
        </is>
      </c>
      <c r="B27" s="7">
        <f>COUNTIF('Quote Follow-Up'!$G$5:$G$104,A27)</f>
        <v/>
      </c>
    </row>
  </sheetData>
  <mergeCells count="1">
    <mergeCell ref="A1:J1"/>
  </mergeCells>
  <conditionalFormatting sqref="B7">
    <cfRule type="expression" priority="1" dxfId="0">
      <formula>B7&gt;0</formula>
    </cfRule>
  </conditionalFormatting>
  <conditionalFormatting sqref="B8">
    <cfRule type="expression" priority="2" dxfId="1">
      <formula>B8&gt;0</formula>
    </cfRule>
  </conditionalFormatting>
  <conditionalFormatting sqref="B15">
    <cfRule type="expression" priority="3" dxfId="2">
      <formula>B15&gt;0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3" customWidth="1" min="3" max="3"/>
    <col width="28" customWidth="1" min="4" max="4"/>
    <col width="17" customWidth="1" min="5" max="5"/>
    <col width="27" customWidth="1" min="6" max="6"/>
    <col width="22" customWidth="1" min="7" max="7"/>
    <col width="14" customWidth="1" min="8" max="8"/>
    <col width="15" customWidth="1" min="9" max="9"/>
    <col width="20" customWidth="1" min="10" max="10"/>
    <col width="14" customWidth="1" min="11" max="11"/>
    <col width="46" customWidth="1" min="12" max="12"/>
    <col width="12" customWidth="1" min="13" max="13"/>
    <col width="21" customWidth="1" min="14" max="14"/>
  </cols>
  <sheetData>
    <row r="1" ht="28" customHeight="1">
      <c r="A1" s="1" t="inlineStr">
        <is>
          <t>Insurance Quote Follow-Up Tracker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 ht="34" customHeight="1">
      <c r="A2" s="3" t="inlineStr">
        <is>
          <t>Schedule and record human follow-up for quotes already issued. Yellow cells are editable; formula columns calculate after opening in Excel or LibreOffice.</t>
        </is>
      </c>
    </row>
    <row r="3" ht="24" customHeight="1">
      <c r="A3" s="16" t="inlineStr">
        <is>
          <t>All sample prospects, owners, quote identifiers, amounts, and activities are fictional.</t>
        </is>
      </c>
    </row>
    <row r="4" ht="36" customHeight="1">
      <c r="A4" s="5" t="inlineStr">
        <is>
          <t>Quote ID</t>
        </is>
      </c>
      <c r="B4" s="5" t="inlineStr">
        <is>
          <t>Prospect or Business</t>
        </is>
      </c>
      <c r="C4" s="5" t="inlineStr">
        <is>
          <t>Quote Date</t>
        </is>
      </c>
      <c r="D4" s="5" t="inlineStr">
        <is>
          <t>Line of Business</t>
        </is>
      </c>
      <c r="E4" s="5" t="inlineStr">
        <is>
          <t>Quoted Premium</t>
        </is>
      </c>
      <c r="F4" s="5" t="inlineStr">
        <is>
          <t>Owner</t>
        </is>
      </c>
      <c r="G4" s="5" t="inlineStr">
        <is>
          <t>Status</t>
        </is>
      </c>
      <c r="H4" s="5" t="inlineStr">
        <is>
          <t>Last Contact</t>
        </is>
      </c>
      <c r="I4" s="5" t="inlineStr">
        <is>
          <t>Next Follow-Up</t>
        </is>
      </c>
      <c r="J4" s="5" t="inlineStr">
        <is>
          <t>Method</t>
        </is>
      </c>
      <c r="K4" s="5" t="inlineStr">
        <is>
          <t>Decision Date</t>
        </is>
      </c>
      <c r="L4" s="5" t="inlineStr">
        <is>
          <t>Follow-Up Notes</t>
        </is>
      </c>
      <c r="M4" s="5" t="inlineStr">
        <is>
          <t>Days Open</t>
        </is>
      </c>
      <c r="N4" s="5" t="inlineStr">
        <is>
          <t>Follow-Up Alert</t>
        </is>
      </c>
    </row>
    <row r="5">
      <c r="A5" s="17" t="inlineStr">
        <is>
          <t>FQ-26-001</t>
        </is>
      </c>
      <c r="B5" s="18" t="inlineStr">
        <is>
          <t>Blue Acorn Studio (Fictional)</t>
        </is>
      </c>
      <c r="C5" s="31" t="n">
        <v>46273</v>
      </c>
      <c r="D5" s="18" t="inlineStr">
        <is>
          <t>Businessowners</t>
        </is>
      </c>
      <c r="E5" s="32" t="n">
        <v>4850</v>
      </c>
      <c r="F5" s="18" t="inlineStr">
        <is>
          <t>Avery Quill (Fictional)</t>
        </is>
      </c>
      <c r="G5" s="17" t="inlineStr">
        <is>
          <t>Open</t>
        </is>
      </c>
      <c r="H5" s="31" t="n">
        <v>46274</v>
      </c>
      <c r="I5" s="31" t="n">
        <v>46277</v>
      </c>
      <c r="J5" s="17" t="inlineStr">
        <is>
          <t>Phone</t>
        </is>
      </c>
      <c r="K5" s="31" t="n"/>
      <c r="L5" s="18" t="inlineStr">
        <is>
          <t>Requested a timing check after reviewing the issued quote.</t>
        </is>
      </c>
      <c r="M5" s="21">
        <f>IF(A5="","",IF(C5="","",MAX(0,IF(K5&lt;&gt;"",K5-C5,TODAY()-C5))))</f>
        <v/>
      </c>
      <c r="N5" s="22">
        <f>IF(A5="","",IF(C5="","Date Check",IF(G5="","Status Check",IF(OR(G5="Won",G5="Lost",G5="Withdrawn"),IF(K5="","Decision Date Check","Closed"),IF(I5="","Schedule Check",IF(I5&lt;TODAY(),"Overdue",IF(I5&lt;=TODAY()+Assumptions!$F$4,"Due Soon",IF(H5="","Contact Review",IF(TODAY()-H5&gt;Assumptions!$F$5,"Contact Review","Scheduled")))))))))</f>
        <v/>
      </c>
    </row>
    <row r="6">
      <c r="A6" s="17" t="inlineStr">
        <is>
          <t>FQ-26-002</t>
        </is>
      </c>
      <c r="B6" s="18" t="inlineStr">
        <is>
          <t>Copper Cloud Bicycle Works (Fictional)</t>
        </is>
      </c>
      <c r="C6" s="31" t="n">
        <v>46265</v>
      </c>
      <c r="D6" s="18" t="inlineStr">
        <is>
          <t>Commercial General Liability</t>
        </is>
      </c>
      <c r="E6" s="32" t="n">
        <v>7200</v>
      </c>
      <c r="F6" s="18" t="inlineStr">
        <is>
          <t>Jordan Ember (Fictional)</t>
        </is>
      </c>
      <c r="G6" s="17" t="inlineStr">
        <is>
          <t>Follow-Up Scheduled</t>
        </is>
      </c>
      <c r="H6" s="31" t="n">
        <v>46271</v>
      </c>
      <c r="I6" s="31" t="n">
        <v>46274</v>
      </c>
      <c r="J6" s="17" t="inlineStr">
        <is>
          <t>Email</t>
        </is>
      </c>
      <c r="K6" s="31" t="n"/>
      <c r="L6" s="18" t="inlineStr">
        <is>
          <t>Follow-up date has passed; owner should review the record.</t>
        </is>
      </c>
      <c r="M6" s="23">
        <f>IF(A6="","",IF(C6="","",MAX(0,IF(K6&lt;&gt;"",K6-C6,TODAY()-C6))))</f>
        <v/>
      </c>
      <c r="N6" s="24">
        <f>IF(A6="","",IF(C6="","Date Check",IF(G6="","Status Check",IF(OR(G6="Won",G6="Lost",G6="Withdrawn"),IF(K6="","Decision Date Check","Closed"),IF(I6="","Schedule Check",IF(I6&lt;TODAY(),"Overdue",IF(I6&lt;=TODAY()+Assumptions!$F$4,"Due Soon",IF(H6="","Contact Review",IF(TODAY()-H6&gt;Assumptions!$F$5,"Contact Review","Scheduled")))))))))</f>
        <v/>
      </c>
    </row>
    <row r="7">
      <c r="A7" s="17" t="inlineStr">
        <is>
          <t>FQ-26-003</t>
        </is>
      </c>
      <c r="B7" s="18" t="inlineStr">
        <is>
          <t>Lantern Finch Books (Fictional)</t>
        </is>
      </c>
      <c r="C7" s="31" t="n">
        <v>46255</v>
      </c>
      <c r="D7" s="18" t="inlineStr">
        <is>
          <t>Businessowners</t>
        </is>
      </c>
      <c r="E7" s="32" t="n">
        <v>3300</v>
      </c>
      <c r="F7" s="18" t="inlineStr">
        <is>
          <t>Riley North (Fictional)</t>
        </is>
      </c>
      <c r="G7" s="17" t="inlineStr">
        <is>
          <t>Awaiting Prospect</t>
        </is>
      </c>
      <c r="H7" s="31" t="n">
        <v>46260</v>
      </c>
      <c r="I7" s="31" t="n">
        <v>46285</v>
      </c>
      <c r="J7" s="17" t="inlineStr">
        <is>
          <t>Email</t>
        </is>
      </c>
      <c r="K7" s="31" t="n"/>
      <c r="L7" s="18" t="inlineStr">
        <is>
          <t>Waiting for the fictional prospect to confirm timing.</t>
        </is>
      </c>
      <c r="M7" s="21">
        <f>IF(A7="","",IF(C7="","",MAX(0,IF(K7&lt;&gt;"",K7-C7,TODAY()-C7))))</f>
        <v/>
      </c>
      <c r="N7" s="22">
        <f>IF(A7="","",IF(C7="","Date Check",IF(G7="","Status Check",IF(OR(G7="Won",G7="Lost",G7="Withdrawn"),IF(K7="","Decision Date Check","Closed"),IF(I7="","Schedule Check",IF(I7&lt;TODAY(),"Overdue",IF(I7&lt;=TODAY()+Assumptions!$F$4,"Due Soon",IF(H7="","Contact Review",IF(TODAY()-H7&gt;Assumptions!$F$5,"Contact Review","Scheduled")))))))))</f>
        <v/>
      </c>
    </row>
    <row r="8">
      <c r="A8" s="17" t="inlineStr">
        <is>
          <t>FQ-26-004</t>
        </is>
      </c>
      <c r="B8" s="18" t="inlineStr">
        <is>
          <t>Morgan Puddle (Fictional)</t>
        </is>
      </c>
      <c r="C8" s="31" t="n">
        <v>46245</v>
      </c>
      <c r="D8" s="18" t="inlineStr">
        <is>
          <t>Personal Auto</t>
        </is>
      </c>
      <c r="E8" s="32" t="n">
        <v>1680</v>
      </c>
      <c r="F8" s="18" t="inlineStr">
        <is>
          <t>Casey Harbor (Fictional)</t>
        </is>
      </c>
      <c r="G8" s="17" t="inlineStr">
        <is>
          <t>Won</t>
        </is>
      </c>
      <c r="H8" s="31" t="n">
        <v>46271</v>
      </c>
      <c r="I8" s="31" t="n"/>
      <c r="J8" s="17" t="inlineStr">
        <is>
          <t>Phone</t>
        </is>
      </c>
      <c r="K8" s="31" t="n">
        <v>46272</v>
      </c>
      <c r="L8" s="18" t="inlineStr">
        <is>
          <t>Administrative outcome recorded after the prospect responded.</t>
        </is>
      </c>
      <c r="M8" s="23">
        <f>IF(A8="","",IF(C8="","",MAX(0,IF(K8&lt;&gt;"",K8-C8,TODAY()-C8))))</f>
        <v/>
      </c>
      <c r="N8" s="24">
        <f>IF(A8="","",IF(C8="","Date Check",IF(G8="","Status Check",IF(OR(G8="Won",G8="Lost",G8="Withdrawn"),IF(K8="","Decision Date Check","Closed"),IF(I8="","Schedule Check",IF(I8&lt;TODAY(),"Overdue",IF(I8&lt;=TODAY()+Assumptions!$F$4,"Due Soon",IF(H8="","Contact Review",IF(TODAY()-H8&gt;Assumptions!$F$5,"Contact Review","Scheduled")))))))))</f>
        <v/>
      </c>
    </row>
    <row r="9">
      <c r="A9" s="17" t="inlineStr">
        <is>
          <t>FQ-26-005</t>
        </is>
      </c>
      <c r="B9" s="18" t="inlineStr">
        <is>
          <t>Violet Canoe Florals (Fictional)</t>
        </is>
      </c>
      <c r="C9" s="31" t="n">
        <v>46230</v>
      </c>
      <c r="D9" s="18" t="inlineStr">
        <is>
          <t>Commercial General Liability</t>
        </is>
      </c>
      <c r="E9" s="32" t="n">
        <v>5900</v>
      </c>
      <c r="F9" s="18" t="inlineStr">
        <is>
          <t>Avery Quill (Fictional)</t>
        </is>
      </c>
      <c r="G9" s="17" t="inlineStr">
        <is>
          <t>Lost</t>
        </is>
      </c>
      <c r="H9" s="31" t="n">
        <v>46263</v>
      </c>
      <c r="I9" s="31" t="n"/>
      <c r="J9" s="17" t="inlineStr">
        <is>
          <t>Email</t>
        </is>
      </c>
      <c r="K9" s="31" t="n">
        <v>46265</v>
      </c>
      <c r="L9" s="18" t="inlineStr">
        <is>
          <t>Fictional prospect chose not to proceed.</t>
        </is>
      </c>
      <c r="M9" s="21">
        <f>IF(A9="","",IF(C9="","",MAX(0,IF(K9&lt;&gt;"",K9-C9,TODAY()-C9))))</f>
        <v/>
      </c>
      <c r="N9" s="22">
        <f>IF(A9="","",IF(C9="","Date Check",IF(G9="","Status Check",IF(OR(G9="Won",G9="Lost",G9="Withdrawn"),IF(K9="","Decision Date Check","Closed"),IF(I9="","Schedule Check",IF(I9&lt;TODAY(),"Overdue",IF(I9&lt;=TODAY()+Assumptions!$F$4,"Due Soon",IF(H9="","Contact Review",IF(TODAY()-H9&gt;Assumptions!$F$5,"Contact Review","Scheduled")))))))))</f>
        <v/>
      </c>
    </row>
    <row r="10">
      <c r="A10" s="17" t="inlineStr">
        <is>
          <t>FQ-26-006</t>
        </is>
      </c>
      <c r="B10" s="18" t="inlineStr">
        <is>
          <t>Rowan Thimble (Fictional)</t>
        </is>
      </c>
      <c r="C10" s="31" t="n">
        <v>46270</v>
      </c>
      <c r="D10" s="18" t="inlineStr">
        <is>
          <t>Homeowners</t>
        </is>
      </c>
      <c r="E10" s="32" t="n">
        <v>2425</v>
      </c>
      <c r="F10" s="18" t="inlineStr">
        <is>
          <t>Jordan Ember (Fictional)</t>
        </is>
      </c>
      <c r="G10" s="17" t="inlineStr">
        <is>
          <t>Open</t>
        </is>
      </c>
      <c r="H10" s="31" t="n">
        <v>46275</v>
      </c>
      <c r="I10" s="31" t="n">
        <v>46282</v>
      </c>
      <c r="J10" s="17" t="inlineStr">
        <is>
          <t>Phone</t>
        </is>
      </c>
      <c r="K10" s="31" t="n"/>
      <c r="L10" s="18" t="inlineStr">
        <is>
          <t>Next follow-up is at the editable upcoming-window boundary.</t>
        </is>
      </c>
      <c r="M10" s="23">
        <f>IF(A10="","",IF(C10="","",MAX(0,IF(K10&lt;&gt;"",K10-C10,TODAY()-C10))))</f>
        <v/>
      </c>
      <c r="N10" s="24">
        <f>IF(A10="","",IF(C10="","Date Check",IF(G10="","Status Check",IF(OR(G10="Won",G10="Lost",G10="Withdrawn"),IF(K10="","Decision Date Check","Closed"),IF(I10="","Schedule Check",IF(I10&lt;TODAY(),"Overdue",IF(I10&lt;=TODAY()+Assumptions!$F$4,"Due Soon",IF(H10="","Contact Review",IF(TODAY()-H10&gt;Assumptions!$F$5,"Contact Review","Scheduled")))))))))</f>
        <v/>
      </c>
    </row>
    <row r="11">
      <c r="A11" s="17" t="inlineStr">
        <is>
          <t>FQ-26-007</t>
        </is>
      </c>
      <c r="B11" s="18" t="inlineStr">
        <is>
          <t>Paper Comet Design (Fictional)</t>
        </is>
      </c>
      <c r="C11" s="31" t="n">
        <v>46274</v>
      </c>
      <c r="D11" s="18" t="inlineStr">
        <is>
          <t>Businessowners</t>
        </is>
      </c>
      <c r="E11" s="32" t="n">
        <v>4120</v>
      </c>
      <c r="F11" s="18" t="inlineStr">
        <is>
          <t>Riley North (Fictional)</t>
        </is>
      </c>
      <c r="G11" s="17" t="inlineStr">
        <is>
          <t>Follow-Up Scheduled</t>
        </is>
      </c>
      <c r="H11" s="31" t="n">
        <v>46274</v>
      </c>
      <c r="I11" s="31" t="n">
        <v>46283</v>
      </c>
      <c r="J11" s="17" t="inlineStr">
        <is>
          <t>Video Meeting</t>
        </is>
      </c>
      <c r="K11" s="31" t="n"/>
      <c r="L11" s="18" t="inlineStr">
        <is>
          <t>A future conversation was placed on the administrative schedule.</t>
        </is>
      </c>
      <c r="M11" s="21">
        <f>IF(A11="","",IF(C11="","",MAX(0,IF(K11&lt;&gt;"",K11-C11,TODAY()-C11))))</f>
        <v/>
      </c>
      <c r="N11" s="22">
        <f>IF(A11="","",IF(C11="","Date Check",IF(G11="","Status Check",IF(OR(G11="Won",G11="Lost",G11="Withdrawn"),IF(K11="","Decision Date Check","Closed"),IF(I11="","Schedule Check",IF(I11&lt;TODAY(),"Overdue",IF(I11&lt;=TODAY()+Assumptions!$F$4,"Due Soon",IF(H11="","Contact Review",IF(TODAY()-H11&gt;Assumptions!$F$5,"Contact Review","Scheduled")))))))))</f>
        <v/>
      </c>
    </row>
    <row r="12">
      <c r="A12" s="17" t="inlineStr">
        <is>
          <t>FQ-26-008</t>
        </is>
      </c>
      <c r="B12" s="18" t="inlineStr">
        <is>
          <t>Quiet Badger Repairs (Fictional)</t>
        </is>
      </c>
      <c r="C12" s="31" t="n">
        <v>46185</v>
      </c>
      <c r="D12" s="18" t="inlineStr">
        <is>
          <t>Workers' Compensation</t>
        </is>
      </c>
      <c r="E12" s="32" t="n">
        <v>9800</v>
      </c>
      <c r="F12" s="18" t="inlineStr">
        <is>
          <t>Casey Harbor (Fictional)</t>
        </is>
      </c>
      <c r="G12" s="17" t="inlineStr">
        <is>
          <t>Withdrawn</t>
        </is>
      </c>
      <c r="H12" s="31" t="n">
        <v>46210</v>
      </c>
      <c r="I12" s="31" t="n"/>
      <c r="J12" s="17" t="inlineStr">
        <is>
          <t>Other</t>
        </is>
      </c>
      <c r="K12" s="31" t="n">
        <v>46215</v>
      </c>
      <c r="L12" s="18" t="inlineStr">
        <is>
          <t>Quote was withdrawn and the decision date was recorded.</t>
        </is>
      </c>
      <c r="M12" s="23">
        <f>IF(A12="","",IF(C12="","",MAX(0,IF(K12&lt;&gt;"",K12-C12,TODAY()-C12))))</f>
        <v/>
      </c>
      <c r="N12" s="24">
        <f>IF(A12="","",IF(C12="","Date Check",IF(G12="","Status Check",IF(OR(G12="Won",G12="Lost",G12="Withdrawn"),IF(K12="","Decision Date Check","Closed"),IF(I12="","Schedule Check",IF(I12&lt;TODAY(),"Overdue",IF(I12&lt;=TODAY()+Assumptions!$F$4,"Due Soon",IF(H12="","Contact Review",IF(TODAY()-H12&gt;Assumptions!$F$5,"Contact Review","Scheduled")))))))))</f>
        <v/>
      </c>
    </row>
    <row r="13">
      <c r="A13" s="17" t="inlineStr">
        <is>
          <t>FQ-26-009</t>
        </is>
      </c>
      <c r="B13" s="18" t="inlineStr">
        <is>
          <t>Sage Button (Fictional)</t>
        </is>
      </c>
      <c r="C13" s="31" t="n">
        <v>46260</v>
      </c>
      <c r="D13" s="18" t="inlineStr">
        <is>
          <t>Renters</t>
        </is>
      </c>
      <c r="E13" s="32" t="n">
        <v>420</v>
      </c>
      <c r="F13" s="18" t="inlineStr">
        <is>
          <t>Avery Quill (Fictional)</t>
        </is>
      </c>
      <c r="G13" s="17" t="inlineStr">
        <is>
          <t>Awaiting Prospect</t>
        </is>
      </c>
      <c r="H13" s="31" t="n"/>
      <c r="I13" s="31" t="n">
        <v>46276</v>
      </c>
      <c r="J13" s="17" t="inlineStr">
        <is>
          <t>Email</t>
        </is>
      </c>
      <c r="K13" s="31" t="n"/>
      <c r="L13" s="18" t="inlineStr">
        <is>
          <t>No prior contact date was entered; upcoming follow-up remains visible.</t>
        </is>
      </c>
      <c r="M13" s="21">
        <f>IF(A13="","",IF(C13="","",MAX(0,IF(K13&lt;&gt;"",K13-C13,TODAY()-C13))))</f>
        <v/>
      </c>
      <c r="N13" s="22">
        <f>IF(A13="","",IF(C13="","Date Check",IF(G13="","Status Check",IF(OR(G13="Won",G13="Lost",G13="Withdrawn"),IF(K13="","Decision Date Check","Closed"),IF(I13="","Schedule Check",IF(I13&lt;TODAY(),"Overdue",IF(I13&lt;=TODAY()+Assumptions!$F$4,"Due Soon",IF(H13="","Contact Review",IF(TODAY()-H13&gt;Assumptions!$F$5,"Contact Review","Scheduled")))))))))</f>
        <v/>
      </c>
    </row>
    <row r="14">
      <c r="A14" s="17" t="inlineStr">
        <is>
          <t>FQ-26-010</t>
        </is>
      </c>
      <c r="B14" s="18" t="inlineStr">
        <is>
          <t>Golden Pebble Catering (Fictional)</t>
        </is>
      </c>
      <c r="C14" s="31" t="n">
        <v>46263</v>
      </c>
      <c r="D14" s="18" t="inlineStr">
        <is>
          <t>Umbrella</t>
        </is>
      </c>
      <c r="E14" s="32" t="n">
        <v>1350</v>
      </c>
      <c r="F14" s="18" t="inlineStr">
        <is>
          <t>Jordan Ember (Fictional)</t>
        </is>
      </c>
      <c r="G14" s="17" t="inlineStr">
        <is>
          <t>Open</t>
        </is>
      </c>
      <c r="H14" s="31" t="n">
        <v>46273</v>
      </c>
      <c r="I14" s="31" t="n"/>
      <c r="J14" s="17" t="inlineStr">
        <is>
          <t>Phone</t>
        </is>
      </c>
      <c r="K14" s="31" t="n"/>
      <c r="L14" s="18" t="inlineStr">
        <is>
          <t>A next follow-up date still needs a human scheduling check.</t>
        </is>
      </c>
      <c r="M14" s="23">
        <f>IF(A14="","",IF(C14="","",MAX(0,IF(K14&lt;&gt;"",K14-C14,TODAY()-C14))))</f>
        <v/>
      </c>
      <c r="N14" s="24">
        <f>IF(A14="","",IF(C14="","Date Check",IF(G14="","Status Check",IF(OR(G14="Won",G14="Lost",G14="Withdrawn"),IF(K14="","Decision Date Check","Closed"),IF(I14="","Schedule Check",IF(I14&lt;TODAY(),"Overdue",IF(I14&lt;=TODAY()+Assumptions!$F$4,"Due Soon",IF(H14="","Contact Review",IF(TODAY()-H14&gt;Assumptions!$F$5,"Contact Review","Scheduled")))))))))</f>
        <v/>
      </c>
    </row>
    <row r="15">
      <c r="A15" s="17" t="n"/>
      <c r="B15" s="18" t="n"/>
      <c r="C15" s="31" t="n"/>
      <c r="D15" s="18" t="n"/>
      <c r="E15" s="32" t="n"/>
      <c r="F15" s="18" t="n"/>
      <c r="G15" s="17" t="n"/>
      <c r="H15" s="31" t="n"/>
      <c r="I15" s="31" t="n"/>
      <c r="J15" s="17" t="n"/>
      <c r="K15" s="31" t="n"/>
      <c r="L15" s="18" t="n"/>
      <c r="M15" s="21">
        <f>IF(A15="","",IF(C15="","",MAX(0,IF(K15&lt;&gt;"",K15-C15,TODAY()-C15))))</f>
        <v/>
      </c>
      <c r="N15" s="22">
        <f>IF(A15="","",IF(C15="","Date Check",IF(G15="","Status Check",IF(OR(G15="Won",G15="Lost",G15="Withdrawn"),IF(K15="","Decision Date Check","Closed"),IF(I15="","Schedule Check",IF(I15&lt;TODAY(),"Overdue",IF(I15&lt;=TODAY()+Assumptions!$F$4,"Due Soon",IF(H15="","Contact Review",IF(TODAY()-H15&gt;Assumptions!$F$5,"Contact Review","Scheduled")))))))))</f>
        <v/>
      </c>
    </row>
    <row r="16">
      <c r="A16" s="17" t="n"/>
      <c r="B16" s="18" t="n"/>
      <c r="C16" s="31" t="n"/>
      <c r="D16" s="18" t="n"/>
      <c r="E16" s="32" t="n"/>
      <c r="F16" s="18" t="n"/>
      <c r="G16" s="17" t="n"/>
      <c r="H16" s="31" t="n"/>
      <c r="I16" s="31" t="n"/>
      <c r="J16" s="17" t="n"/>
      <c r="K16" s="31" t="n"/>
      <c r="L16" s="18" t="n"/>
      <c r="M16" s="23">
        <f>IF(A16="","",IF(C16="","",MAX(0,IF(K16&lt;&gt;"",K16-C16,TODAY()-C16))))</f>
        <v/>
      </c>
      <c r="N16" s="24">
        <f>IF(A16="","",IF(C16="","Date Check",IF(G16="","Status Check",IF(OR(G16="Won",G16="Lost",G16="Withdrawn"),IF(K16="","Decision Date Check","Closed"),IF(I16="","Schedule Check",IF(I16&lt;TODAY(),"Overdue",IF(I16&lt;=TODAY()+Assumptions!$F$4,"Due Soon",IF(H16="","Contact Review",IF(TODAY()-H16&gt;Assumptions!$F$5,"Contact Review","Scheduled")))))))))</f>
        <v/>
      </c>
    </row>
    <row r="17">
      <c r="A17" s="17" t="n"/>
      <c r="B17" s="18" t="n"/>
      <c r="C17" s="31" t="n"/>
      <c r="D17" s="18" t="n"/>
      <c r="E17" s="32" t="n"/>
      <c r="F17" s="18" t="n"/>
      <c r="G17" s="17" t="n"/>
      <c r="H17" s="31" t="n"/>
      <c r="I17" s="31" t="n"/>
      <c r="J17" s="17" t="n"/>
      <c r="K17" s="31" t="n"/>
      <c r="L17" s="18" t="n"/>
      <c r="M17" s="21">
        <f>IF(A17="","",IF(C17="","",MAX(0,IF(K17&lt;&gt;"",K17-C17,TODAY()-C17))))</f>
        <v/>
      </c>
      <c r="N17" s="22">
        <f>IF(A17="","",IF(C17="","Date Check",IF(G17="","Status Check",IF(OR(G17="Won",G17="Lost",G17="Withdrawn"),IF(K17="","Decision Date Check","Closed"),IF(I17="","Schedule Check",IF(I17&lt;TODAY(),"Overdue",IF(I17&lt;=TODAY()+Assumptions!$F$4,"Due Soon",IF(H17="","Contact Review",IF(TODAY()-H17&gt;Assumptions!$F$5,"Contact Review","Scheduled")))))))))</f>
        <v/>
      </c>
    </row>
    <row r="18">
      <c r="A18" s="17" t="n"/>
      <c r="B18" s="18" t="n"/>
      <c r="C18" s="31" t="n"/>
      <c r="D18" s="18" t="n"/>
      <c r="E18" s="32" t="n"/>
      <c r="F18" s="18" t="n"/>
      <c r="G18" s="17" t="n"/>
      <c r="H18" s="31" t="n"/>
      <c r="I18" s="31" t="n"/>
      <c r="J18" s="17" t="n"/>
      <c r="K18" s="31" t="n"/>
      <c r="L18" s="18" t="n"/>
      <c r="M18" s="23">
        <f>IF(A18="","",IF(C18="","",MAX(0,IF(K18&lt;&gt;"",K18-C18,TODAY()-C18))))</f>
        <v/>
      </c>
      <c r="N18" s="24">
        <f>IF(A18="","",IF(C18="","Date Check",IF(G18="","Status Check",IF(OR(G18="Won",G18="Lost",G18="Withdrawn"),IF(K18="","Decision Date Check","Closed"),IF(I18="","Schedule Check",IF(I18&lt;TODAY(),"Overdue",IF(I18&lt;=TODAY()+Assumptions!$F$4,"Due Soon",IF(H18="","Contact Review",IF(TODAY()-H18&gt;Assumptions!$F$5,"Contact Review","Scheduled")))))))))</f>
        <v/>
      </c>
    </row>
    <row r="19">
      <c r="A19" s="17" t="n"/>
      <c r="B19" s="18" t="n"/>
      <c r="C19" s="31" t="n"/>
      <c r="D19" s="18" t="n"/>
      <c r="E19" s="32" t="n"/>
      <c r="F19" s="18" t="n"/>
      <c r="G19" s="17" t="n"/>
      <c r="H19" s="31" t="n"/>
      <c r="I19" s="31" t="n"/>
      <c r="J19" s="17" t="n"/>
      <c r="K19" s="31" t="n"/>
      <c r="L19" s="18" t="n"/>
      <c r="M19" s="21">
        <f>IF(A19="","",IF(C19="","",MAX(0,IF(K19&lt;&gt;"",K19-C19,TODAY()-C19))))</f>
        <v/>
      </c>
      <c r="N19" s="22">
        <f>IF(A19="","",IF(C19="","Date Check",IF(G19="","Status Check",IF(OR(G19="Won",G19="Lost",G19="Withdrawn"),IF(K19="","Decision Date Check","Closed"),IF(I19="","Schedule Check",IF(I19&lt;TODAY(),"Overdue",IF(I19&lt;=TODAY()+Assumptions!$F$4,"Due Soon",IF(H19="","Contact Review",IF(TODAY()-H19&gt;Assumptions!$F$5,"Contact Review","Scheduled")))))))))</f>
        <v/>
      </c>
    </row>
    <row r="20">
      <c r="A20" s="17" t="n"/>
      <c r="B20" s="18" t="n"/>
      <c r="C20" s="31" t="n"/>
      <c r="D20" s="18" t="n"/>
      <c r="E20" s="32" t="n"/>
      <c r="F20" s="18" t="n"/>
      <c r="G20" s="17" t="n"/>
      <c r="H20" s="31" t="n"/>
      <c r="I20" s="31" t="n"/>
      <c r="J20" s="17" t="n"/>
      <c r="K20" s="31" t="n"/>
      <c r="L20" s="18" t="n"/>
      <c r="M20" s="23">
        <f>IF(A20="","",IF(C20="","",MAX(0,IF(K20&lt;&gt;"",K20-C20,TODAY()-C20))))</f>
        <v/>
      </c>
      <c r="N20" s="24">
        <f>IF(A20="","",IF(C20="","Date Check",IF(G20="","Status Check",IF(OR(G20="Won",G20="Lost",G20="Withdrawn"),IF(K20="","Decision Date Check","Closed"),IF(I20="","Schedule Check",IF(I20&lt;TODAY(),"Overdue",IF(I20&lt;=TODAY()+Assumptions!$F$4,"Due Soon",IF(H20="","Contact Review",IF(TODAY()-H20&gt;Assumptions!$F$5,"Contact Review","Scheduled")))))))))</f>
        <v/>
      </c>
    </row>
    <row r="21">
      <c r="A21" s="17" t="n"/>
      <c r="B21" s="18" t="n"/>
      <c r="C21" s="31" t="n"/>
      <c r="D21" s="18" t="n"/>
      <c r="E21" s="32" t="n"/>
      <c r="F21" s="18" t="n"/>
      <c r="G21" s="17" t="n"/>
      <c r="H21" s="31" t="n"/>
      <c r="I21" s="31" t="n"/>
      <c r="J21" s="17" t="n"/>
      <c r="K21" s="31" t="n"/>
      <c r="L21" s="18" t="n"/>
      <c r="M21" s="21">
        <f>IF(A21="","",IF(C21="","",MAX(0,IF(K21&lt;&gt;"",K21-C21,TODAY()-C21))))</f>
        <v/>
      </c>
      <c r="N21" s="22">
        <f>IF(A21="","",IF(C21="","Date Check",IF(G21="","Status Check",IF(OR(G21="Won",G21="Lost",G21="Withdrawn"),IF(K21="","Decision Date Check","Closed"),IF(I21="","Schedule Check",IF(I21&lt;TODAY(),"Overdue",IF(I21&lt;=TODAY()+Assumptions!$F$4,"Due Soon",IF(H21="","Contact Review",IF(TODAY()-H21&gt;Assumptions!$F$5,"Contact Review","Scheduled")))))))))</f>
        <v/>
      </c>
    </row>
    <row r="22">
      <c r="A22" s="17" t="n"/>
      <c r="B22" s="18" t="n"/>
      <c r="C22" s="31" t="n"/>
      <c r="D22" s="18" t="n"/>
      <c r="E22" s="32" t="n"/>
      <c r="F22" s="18" t="n"/>
      <c r="G22" s="17" t="n"/>
      <c r="H22" s="31" t="n"/>
      <c r="I22" s="31" t="n"/>
      <c r="J22" s="17" t="n"/>
      <c r="K22" s="31" t="n"/>
      <c r="L22" s="18" t="n"/>
      <c r="M22" s="23">
        <f>IF(A22="","",IF(C22="","",MAX(0,IF(K22&lt;&gt;"",K22-C22,TODAY()-C22))))</f>
        <v/>
      </c>
      <c r="N22" s="24">
        <f>IF(A22="","",IF(C22="","Date Check",IF(G22="","Status Check",IF(OR(G22="Won",G22="Lost",G22="Withdrawn"),IF(K22="","Decision Date Check","Closed"),IF(I22="","Schedule Check",IF(I22&lt;TODAY(),"Overdue",IF(I22&lt;=TODAY()+Assumptions!$F$4,"Due Soon",IF(H22="","Contact Review",IF(TODAY()-H22&gt;Assumptions!$F$5,"Contact Review","Scheduled")))))))))</f>
        <v/>
      </c>
    </row>
    <row r="23">
      <c r="A23" s="17" t="n"/>
      <c r="B23" s="18" t="n"/>
      <c r="C23" s="31" t="n"/>
      <c r="D23" s="18" t="n"/>
      <c r="E23" s="32" t="n"/>
      <c r="F23" s="18" t="n"/>
      <c r="G23" s="17" t="n"/>
      <c r="H23" s="31" t="n"/>
      <c r="I23" s="31" t="n"/>
      <c r="J23" s="17" t="n"/>
      <c r="K23" s="31" t="n"/>
      <c r="L23" s="18" t="n"/>
      <c r="M23" s="21">
        <f>IF(A23="","",IF(C23="","",MAX(0,IF(K23&lt;&gt;"",K23-C23,TODAY()-C23))))</f>
        <v/>
      </c>
      <c r="N23" s="22">
        <f>IF(A23="","",IF(C23="","Date Check",IF(G23="","Status Check",IF(OR(G23="Won",G23="Lost",G23="Withdrawn"),IF(K23="","Decision Date Check","Closed"),IF(I23="","Schedule Check",IF(I23&lt;TODAY(),"Overdue",IF(I23&lt;=TODAY()+Assumptions!$F$4,"Due Soon",IF(H23="","Contact Review",IF(TODAY()-H23&gt;Assumptions!$F$5,"Contact Review","Scheduled")))))))))</f>
        <v/>
      </c>
    </row>
    <row r="24">
      <c r="A24" s="17" t="n"/>
      <c r="B24" s="18" t="n"/>
      <c r="C24" s="31" t="n"/>
      <c r="D24" s="18" t="n"/>
      <c r="E24" s="32" t="n"/>
      <c r="F24" s="18" t="n"/>
      <c r="G24" s="17" t="n"/>
      <c r="H24" s="31" t="n"/>
      <c r="I24" s="31" t="n"/>
      <c r="J24" s="17" t="n"/>
      <c r="K24" s="31" t="n"/>
      <c r="L24" s="18" t="n"/>
      <c r="M24" s="23">
        <f>IF(A24="","",IF(C24="","",MAX(0,IF(K24&lt;&gt;"",K24-C24,TODAY()-C24))))</f>
        <v/>
      </c>
      <c r="N24" s="24">
        <f>IF(A24="","",IF(C24="","Date Check",IF(G24="","Status Check",IF(OR(G24="Won",G24="Lost",G24="Withdrawn"),IF(K24="","Decision Date Check","Closed"),IF(I24="","Schedule Check",IF(I24&lt;TODAY(),"Overdue",IF(I24&lt;=TODAY()+Assumptions!$F$4,"Due Soon",IF(H24="","Contact Review",IF(TODAY()-H24&gt;Assumptions!$F$5,"Contact Review","Scheduled")))))))))</f>
        <v/>
      </c>
    </row>
    <row r="25">
      <c r="A25" s="17" t="n"/>
      <c r="B25" s="18" t="n"/>
      <c r="C25" s="31" t="n"/>
      <c r="D25" s="18" t="n"/>
      <c r="E25" s="32" t="n"/>
      <c r="F25" s="18" t="n"/>
      <c r="G25" s="17" t="n"/>
      <c r="H25" s="31" t="n"/>
      <c r="I25" s="31" t="n"/>
      <c r="J25" s="17" t="n"/>
      <c r="K25" s="31" t="n"/>
      <c r="L25" s="18" t="n"/>
      <c r="M25" s="21">
        <f>IF(A25="","",IF(C25="","",MAX(0,IF(K25&lt;&gt;"",K25-C25,TODAY()-C25))))</f>
        <v/>
      </c>
      <c r="N25" s="22">
        <f>IF(A25="","",IF(C25="","Date Check",IF(G25="","Status Check",IF(OR(G25="Won",G25="Lost",G25="Withdrawn"),IF(K25="","Decision Date Check","Closed"),IF(I25="","Schedule Check",IF(I25&lt;TODAY(),"Overdue",IF(I25&lt;=TODAY()+Assumptions!$F$4,"Due Soon",IF(H25="","Contact Review",IF(TODAY()-H25&gt;Assumptions!$F$5,"Contact Review","Scheduled")))))))))</f>
        <v/>
      </c>
    </row>
    <row r="26">
      <c r="A26" s="17" t="n"/>
      <c r="B26" s="18" t="n"/>
      <c r="C26" s="31" t="n"/>
      <c r="D26" s="18" t="n"/>
      <c r="E26" s="32" t="n"/>
      <c r="F26" s="18" t="n"/>
      <c r="G26" s="17" t="n"/>
      <c r="H26" s="31" t="n"/>
      <c r="I26" s="31" t="n"/>
      <c r="J26" s="17" t="n"/>
      <c r="K26" s="31" t="n"/>
      <c r="L26" s="18" t="n"/>
      <c r="M26" s="23">
        <f>IF(A26="","",IF(C26="","",MAX(0,IF(K26&lt;&gt;"",K26-C26,TODAY()-C26))))</f>
        <v/>
      </c>
      <c r="N26" s="24">
        <f>IF(A26="","",IF(C26="","Date Check",IF(G26="","Status Check",IF(OR(G26="Won",G26="Lost",G26="Withdrawn"),IF(K26="","Decision Date Check","Closed"),IF(I26="","Schedule Check",IF(I26&lt;TODAY(),"Overdue",IF(I26&lt;=TODAY()+Assumptions!$F$4,"Due Soon",IF(H26="","Contact Review",IF(TODAY()-H26&gt;Assumptions!$F$5,"Contact Review","Scheduled")))))))))</f>
        <v/>
      </c>
    </row>
    <row r="27">
      <c r="A27" s="17" t="n"/>
      <c r="B27" s="18" t="n"/>
      <c r="C27" s="31" t="n"/>
      <c r="D27" s="18" t="n"/>
      <c r="E27" s="32" t="n"/>
      <c r="F27" s="18" t="n"/>
      <c r="G27" s="17" t="n"/>
      <c r="H27" s="31" t="n"/>
      <c r="I27" s="31" t="n"/>
      <c r="J27" s="17" t="n"/>
      <c r="K27" s="31" t="n"/>
      <c r="L27" s="18" t="n"/>
      <c r="M27" s="21">
        <f>IF(A27="","",IF(C27="","",MAX(0,IF(K27&lt;&gt;"",K27-C27,TODAY()-C27))))</f>
        <v/>
      </c>
      <c r="N27" s="22">
        <f>IF(A27="","",IF(C27="","Date Check",IF(G27="","Status Check",IF(OR(G27="Won",G27="Lost",G27="Withdrawn"),IF(K27="","Decision Date Check","Closed"),IF(I27="","Schedule Check",IF(I27&lt;TODAY(),"Overdue",IF(I27&lt;=TODAY()+Assumptions!$F$4,"Due Soon",IF(H27="","Contact Review",IF(TODAY()-H27&gt;Assumptions!$F$5,"Contact Review","Scheduled")))))))))</f>
        <v/>
      </c>
    </row>
    <row r="28">
      <c r="A28" s="17" t="n"/>
      <c r="B28" s="18" t="n"/>
      <c r="C28" s="31" t="n"/>
      <c r="D28" s="18" t="n"/>
      <c r="E28" s="32" t="n"/>
      <c r="F28" s="18" t="n"/>
      <c r="G28" s="17" t="n"/>
      <c r="H28" s="31" t="n"/>
      <c r="I28" s="31" t="n"/>
      <c r="J28" s="17" t="n"/>
      <c r="K28" s="31" t="n"/>
      <c r="L28" s="18" t="n"/>
      <c r="M28" s="23">
        <f>IF(A28="","",IF(C28="","",MAX(0,IF(K28&lt;&gt;"",K28-C28,TODAY()-C28))))</f>
        <v/>
      </c>
      <c r="N28" s="24">
        <f>IF(A28="","",IF(C28="","Date Check",IF(G28="","Status Check",IF(OR(G28="Won",G28="Lost",G28="Withdrawn"),IF(K28="","Decision Date Check","Closed"),IF(I28="","Schedule Check",IF(I28&lt;TODAY(),"Overdue",IF(I28&lt;=TODAY()+Assumptions!$F$4,"Due Soon",IF(H28="","Contact Review",IF(TODAY()-H28&gt;Assumptions!$F$5,"Contact Review","Scheduled")))))))))</f>
        <v/>
      </c>
    </row>
    <row r="29">
      <c r="A29" s="17" t="n"/>
      <c r="B29" s="18" t="n"/>
      <c r="C29" s="31" t="n"/>
      <c r="D29" s="18" t="n"/>
      <c r="E29" s="32" t="n"/>
      <c r="F29" s="18" t="n"/>
      <c r="G29" s="17" t="n"/>
      <c r="H29" s="31" t="n"/>
      <c r="I29" s="31" t="n"/>
      <c r="J29" s="17" t="n"/>
      <c r="K29" s="31" t="n"/>
      <c r="L29" s="18" t="n"/>
      <c r="M29" s="21">
        <f>IF(A29="","",IF(C29="","",MAX(0,IF(K29&lt;&gt;"",K29-C29,TODAY()-C29))))</f>
        <v/>
      </c>
      <c r="N29" s="22">
        <f>IF(A29="","",IF(C29="","Date Check",IF(G29="","Status Check",IF(OR(G29="Won",G29="Lost",G29="Withdrawn"),IF(K29="","Decision Date Check","Closed"),IF(I29="","Schedule Check",IF(I29&lt;TODAY(),"Overdue",IF(I29&lt;=TODAY()+Assumptions!$F$4,"Due Soon",IF(H29="","Contact Review",IF(TODAY()-H29&gt;Assumptions!$F$5,"Contact Review","Scheduled")))))))))</f>
        <v/>
      </c>
    </row>
    <row r="30">
      <c r="A30" s="17" t="n"/>
      <c r="B30" s="18" t="n"/>
      <c r="C30" s="31" t="n"/>
      <c r="D30" s="18" t="n"/>
      <c r="E30" s="32" t="n"/>
      <c r="F30" s="18" t="n"/>
      <c r="G30" s="17" t="n"/>
      <c r="H30" s="31" t="n"/>
      <c r="I30" s="31" t="n"/>
      <c r="J30" s="17" t="n"/>
      <c r="K30" s="31" t="n"/>
      <c r="L30" s="18" t="n"/>
      <c r="M30" s="23">
        <f>IF(A30="","",IF(C30="","",MAX(0,IF(K30&lt;&gt;"",K30-C30,TODAY()-C30))))</f>
        <v/>
      </c>
      <c r="N30" s="24">
        <f>IF(A30="","",IF(C30="","Date Check",IF(G30="","Status Check",IF(OR(G30="Won",G30="Lost",G30="Withdrawn"),IF(K30="","Decision Date Check","Closed"),IF(I30="","Schedule Check",IF(I30&lt;TODAY(),"Overdue",IF(I30&lt;=TODAY()+Assumptions!$F$4,"Due Soon",IF(H30="","Contact Review",IF(TODAY()-H30&gt;Assumptions!$F$5,"Contact Review","Scheduled")))))))))</f>
        <v/>
      </c>
    </row>
    <row r="31">
      <c r="A31" s="17" t="n"/>
      <c r="B31" s="18" t="n"/>
      <c r="C31" s="31" t="n"/>
      <c r="D31" s="18" t="n"/>
      <c r="E31" s="32" t="n"/>
      <c r="F31" s="18" t="n"/>
      <c r="G31" s="17" t="n"/>
      <c r="H31" s="31" t="n"/>
      <c r="I31" s="31" t="n"/>
      <c r="J31" s="17" t="n"/>
      <c r="K31" s="31" t="n"/>
      <c r="L31" s="18" t="n"/>
      <c r="M31" s="21">
        <f>IF(A31="","",IF(C31="","",MAX(0,IF(K31&lt;&gt;"",K31-C31,TODAY()-C31))))</f>
        <v/>
      </c>
      <c r="N31" s="22">
        <f>IF(A31="","",IF(C31="","Date Check",IF(G31="","Status Check",IF(OR(G31="Won",G31="Lost",G31="Withdrawn"),IF(K31="","Decision Date Check","Closed"),IF(I31="","Schedule Check",IF(I31&lt;TODAY(),"Overdue",IF(I31&lt;=TODAY()+Assumptions!$F$4,"Due Soon",IF(H31="","Contact Review",IF(TODAY()-H31&gt;Assumptions!$F$5,"Contact Review","Scheduled")))))))))</f>
        <v/>
      </c>
    </row>
    <row r="32">
      <c r="A32" s="17" t="n"/>
      <c r="B32" s="18" t="n"/>
      <c r="C32" s="31" t="n"/>
      <c r="D32" s="18" t="n"/>
      <c r="E32" s="32" t="n"/>
      <c r="F32" s="18" t="n"/>
      <c r="G32" s="17" t="n"/>
      <c r="H32" s="31" t="n"/>
      <c r="I32" s="31" t="n"/>
      <c r="J32" s="17" t="n"/>
      <c r="K32" s="31" t="n"/>
      <c r="L32" s="18" t="n"/>
      <c r="M32" s="23">
        <f>IF(A32="","",IF(C32="","",MAX(0,IF(K32&lt;&gt;"",K32-C32,TODAY()-C32))))</f>
        <v/>
      </c>
      <c r="N32" s="24">
        <f>IF(A32="","",IF(C32="","Date Check",IF(G32="","Status Check",IF(OR(G32="Won",G32="Lost",G32="Withdrawn"),IF(K32="","Decision Date Check","Closed"),IF(I32="","Schedule Check",IF(I32&lt;TODAY(),"Overdue",IF(I32&lt;=TODAY()+Assumptions!$F$4,"Due Soon",IF(H32="","Contact Review",IF(TODAY()-H32&gt;Assumptions!$F$5,"Contact Review","Scheduled")))))))))</f>
        <v/>
      </c>
    </row>
    <row r="33">
      <c r="A33" s="17" t="n"/>
      <c r="B33" s="18" t="n"/>
      <c r="C33" s="31" t="n"/>
      <c r="D33" s="18" t="n"/>
      <c r="E33" s="32" t="n"/>
      <c r="F33" s="18" t="n"/>
      <c r="G33" s="17" t="n"/>
      <c r="H33" s="31" t="n"/>
      <c r="I33" s="31" t="n"/>
      <c r="J33" s="17" t="n"/>
      <c r="K33" s="31" t="n"/>
      <c r="L33" s="18" t="n"/>
      <c r="M33" s="21">
        <f>IF(A33="","",IF(C33="","",MAX(0,IF(K33&lt;&gt;"",K33-C33,TODAY()-C33))))</f>
        <v/>
      </c>
      <c r="N33" s="22">
        <f>IF(A33="","",IF(C33="","Date Check",IF(G33="","Status Check",IF(OR(G33="Won",G33="Lost",G33="Withdrawn"),IF(K33="","Decision Date Check","Closed"),IF(I33="","Schedule Check",IF(I33&lt;TODAY(),"Overdue",IF(I33&lt;=TODAY()+Assumptions!$F$4,"Due Soon",IF(H33="","Contact Review",IF(TODAY()-H33&gt;Assumptions!$F$5,"Contact Review","Scheduled")))))))))</f>
        <v/>
      </c>
    </row>
    <row r="34">
      <c r="A34" s="17" t="n"/>
      <c r="B34" s="18" t="n"/>
      <c r="C34" s="31" t="n"/>
      <c r="D34" s="18" t="n"/>
      <c r="E34" s="32" t="n"/>
      <c r="F34" s="18" t="n"/>
      <c r="G34" s="17" t="n"/>
      <c r="H34" s="31" t="n"/>
      <c r="I34" s="31" t="n"/>
      <c r="J34" s="17" t="n"/>
      <c r="K34" s="31" t="n"/>
      <c r="L34" s="18" t="n"/>
      <c r="M34" s="23">
        <f>IF(A34="","",IF(C34="","",MAX(0,IF(K34&lt;&gt;"",K34-C34,TODAY()-C34))))</f>
        <v/>
      </c>
      <c r="N34" s="24">
        <f>IF(A34="","",IF(C34="","Date Check",IF(G34="","Status Check",IF(OR(G34="Won",G34="Lost",G34="Withdrawn"),IF(K34="","Decision Date Check","Closed"),IF(I34="","Schedule Check",IF(I34&lt;TODAY(),"Overdue",IF(I34&lt;=TODAY()+Assumptions!$F$4,"Due Soon",IF(H34="","Contact Review",IF(TODAY()-H34&gt;Assumptions!$F$5,"Contact Review","Scheduled")))))))))</f>
        <v/>
      </c>
    </row>
    <row r="35">
      <c r="A35" s="17" t="n"/>
      <c r="B35" s="18" t="n"/>
      <c r="C35" s="31" t="n"/>
      <c r="D35" s="18" t="n"/>
      <c r="E35" s="32" t="n"/>
      <c r="F35" s="18" t="n"/>
      <c r="G35" s="17" t="n"/>
      <c r="H35" s="31" t="n"/>
      <c r="I35" s="31" t="n"/>
      <c r="J35" s="17" t="n"/>
      <c r="K35" s="31" t="n"/>
      <c r="L35" s="18" t="n"/>
      <c r="M35" s="21">
        <f>IF(A35="","",IF(C35="","",MAX(0,IF(K35&lt;&gt;"",K35-C35,TODAY()-C35))))</f>
        <v/>
      </c>
      <c r="N35" s="22">
        <f>IF(A35="","",IF(C35="","Date Check",IF(G35="","Status Check",IF(OR(G35="Won",G35="Lost",G35="Withdrawn"),IF(K35="","Decision Date Check","Closed"),IF(I35="","Schedule Check",IF(I35&lt;TODAY(),"Overdue",IF(I35&lt;=TODAY()+Assumptions!$F$4,"Due Soon",IF(H35="","Contact Review",IF(TODAY()-H35&gt;Assumptions!$F$5,"Contact Review","Scheduled")))))))))</f>
        <v/>
      </c>
    </row>
    <row r="36">
      <c r="A36" s="17" t="n"/>
      <c r="B36" s="18" t="n"/>
      <c r="C36" s="31" t="n"/>
      <c r="D36" s="18" t="n"/>
      <c r="E36" s="32" t="n"/>
      <c r="F36" s="18" t="n"/>
      <c r="G36" s="17" t="n"/>
      <c r="H36" s="31" t="n"/>
      <c r="I36" s="31" t="n"/>
      <c r="J36" s="17" t="n"/>
      <c r="K36" s="31" t="n"/>
      <c r="L36" s="18" t="n"/>
      <c r="M36" s="23">
        <f>IF(A36="","",IF(C36="","",MAX(0,IF(K36&lt;&gt;"",K36-C36,TODAY()-C36))))</f>
        <v/>
      </c>
      <c r="N36" s="24">
        <f>IF(A36="","",IF(C36="","Date Check",IF(G36="","Status Check",IF(OR(G36="Won",G36="Lost",G36="Withdrawn"),IF(K36="","Decision Date Check","Closed"),IF(I36="","Schedule Check",IF(I36&lt;TODAY(),"Overdue",IF(I36&lt;=TODAY()+Assumptions!$F$4,"Due Soon",IF(H36="","Contact Review",IF(TODAY()-H36&gt;Assumptions!$F$5,"Contact Review","Scheduled")))))))))</f>
        <v/>
      </c>
    </row>
    <row r="37">
      <c r="A37" s="17" t="n"/>
      <c r="B37" s="18" t="n"/>
      <c r="C37" s="31" t="n"/>
      <c r="D37" s="18" t="n"/>
      <c r="E37" s="32" t="n"/>
      <c r="F37" s="18" t="n"/>
      <c r="G37" s="17" t="n"/>
      <c r="H37" s="31" t="n"/>
      <c r="I37" s="31" t="n"/>
      <c r="J37" s="17" t="n"/>
      <c r="K37" s="31" t="n"/>
      <c r="L37" s="18" t="n"/>
      <c r="M37" s="21">
        <f>IF(A37="","",IF(C37="","",MAX(0,IF(K37&lt;&gt;"",K37-C37,TODAY()-C37))))</f>
        <v/>
      </c>
      <c r="N37" s="22">
        <f>IF(A37="","",IF(C37="","Date Check",IF(G37="","Status Check",IF(OR(G37="Won",G37="Lost",G37="Withdrawn"),IF(K37="","Decision Date Check","Closed"),IF(I37="","Schedule Check",IF(I37&lt;TODAY(),"Overdue",IF(I37&lt;=TODAY()+Assumptions!$F$4,"Due Soon",IF(H37="","Contact Review",IF(TODAY()-H37&gt;Assumptions!$F$5,"Contact Review","Scheduled")))))))))</f>
        <v/>
      </c>
    </row>
    <row r="38">
      <c r="A38" s="17" t="n"/>
      <c r="B38" s="18" t="n"/>
      <c r="C38" s="31" t="n"/>
      <c r="D38" s="18" t="n"/>
      <c r="E38" s="32" t="n"/>
      <c r="F38" s="18" t="n"/>
      <c r="G38" s="17" t="n"/>
      <c r="H38" s="31" t="n"/>
      <c r="I38" s="31" t="n"/>
      <c r="J38" s="17" t="n"/>
      <c r="K38" s="31" t="n"/>
      <c r="L38" s="18" t="n"/>
      <c r="M38" s="23">
        <f>IF(A38="","",IF(C38="","",MAX(0,IF(K38&lt;&gt;"",K38-C38,TODAY()-C38))))</f>
        <v/>
      </c>
      <c r="N38" s="24">
        <f>IF(A38="","",IF(C38="","Date Check",IF(G38="","Status Check",IF(OR(G38="Won",G38="Lost",G38="Withdrawn"),IF(K38="","Decision Date Check","Closed"),IF(I38="","Schedule Check",IF(I38&lt;TODAY(),"Overdue",IF(I38&lt;=TODAY()+Assumptions!$F$4,"Due Soon",IF(H38="","Contact Review",IF(TODAY()-H38&gt;Assumptions!$F$5,"Contact Review","Scheduled")))))))))</f>
        <v/>
      </c>
    </row>
    <row r="39">
      <c r="A39" s="17" t="n"/>
      <c r="B39" s="18" t="n"/>
      <c r="C39" s="31" t="n"/>
      <c r="D39" s="18" t="n"/>
      <c r="E39" s="32" t="n"/>
      <c r="F39" s="18" t="n"/>
      <c r="G39" s="17" t="n"/>
      <c r="H39" s="31" t="n"/>
      <c r="I39" s="31" t="n"/>
      <c r="J39" s="17" t="n"/>
      <c r="K39" s="31" t="n"/>
      <c r="L39" s="18" t="n"/>
      <c r="M39" s="21">
        <f>IF(A39="","",IF(C39="","",MAX(0,IF(K39&lt;&gt;"",K39-C39,TODAY()-C39))))</f>
        <v/>
      </c>
      <c r="N39" s="22">
        <f>IF(A39="","",IF(C39="","Date Check",IF(G39="","Status Check",IF(OR(G39="Won",G39="Lost",G39="Withdrawn"),IF(K39="","Decision Date Check","Closed"),IF(I39="","Schedule Check",IF(I39&lt;TODAY(),"Overdue",IF(I39&lt;=TODAY()+Assumptions!$F$4,"Due Soon",IF(H39="","Contact Review",IF(TODAY()-H39&gt;Assumptions!$F$5,"Contact Review","Scheduled")))))))))</f>
        <v/>
      </c>
    </row>
    <row r="40">
      <c r="A40" s="17" t="n"/>
      <c r="B40" s="18" t="n"/>
      <c r="C40" s="31" t="n"/>
      <c r="D40" s="18" t="n"/>
      <c r="E40" s="32" t="n"/>
      <c r="F40" s="18" t="n"/>
      <c r="G40" s="17" t="n"/>
      <c r="H40" s="31" t="n"/>
      <c r="I40" s="31" t="n"/>
      <c r="J40" s="17" t="n"/>
      <c r="K40" s="31" t="n"/>
      <c r="L40" s="18" t="n"/>
      <c r="M40" s="23">
        <f>IF(A40="","",IF(C40="","",MAX(0,IF(K40&lt;&gt;"",K40-C40,TODAY()-C40))))</f>
        <v/>
      </c>
      <c r="N40" s="24">
        <f>IF(A40="","",IF(C40="","Date Check",IF(G40="","Status Check",IF(OR(G40="Won",G40="Lost",G40="Withdrawn"),IF(K40="","Decision Date Check","Closed"),IF(I40="","Schedule Check",IF(I40&lt;TODAY(),"Overdue",IF(I40&lt;=TODAY()+Assumptions!$F$4,"Due Soon",IF(H40="","Contact Review",IF(TODAY()-H40&gt;Assumptions!$F$5,"Contact Review","Scheduled")))))))))</f>
        <v/>
      </c>
    </row>
    <row r="41">
      <c r="A41" s="17" t="n"/>
      <c r="B41" s="18" t="n"/>
      <c r="C41" s="31" t="n"/>
      <c r="D41" s="18" t="n"/>
      <c r="E41" s="32" t="n"/>
      <c r="F41" s="18" t="n"/>
      <c r="G41" s="17" t="n"/>
      <c r="H41" s="31" t="n"/>
      <c r="I41" s="31" t="n"/>
      <c r="J41" s="17" t="n"/>
      <c r="K41" s="31" t="n"/>
      <c r="L41" s="18" t="n"/>
      <c r="M41" s="21">
        <f>IF(A41="","",IF(C41="","",MAX(0,IF(K41&lt;&gt;"",K41-C41,TODAY()-C41))))</f>
        <v/>
      </c>
      <c r="N41" s="22">
        <f>IF(A41="","",IF(C41="","Date Check",IF(G41="","Status Check",IF(OR(G41="Won",G41="Lost",G41="Withdrawn"),IF(K41="","Decision Date Check","Closed"),IF(I41="","Schedule Check",IF(I41&lt;TODAY(),"Overdue",IF(I41&lt;=TODAY()+Assumptions!$F$4,"Due Soon",IF(H41="","Contact Review",IF(TODAY()-H41&gt;Assumptions!$F$5,"Contact Review","Scheduled")))))))))</f>
        <v/>
      </c>
    </row>
    <row r="42">
      <c r="A42" s="17" t="n"/>
      <c r="B42" s="18" t="n"/>
      <c r="C42" s="31" t="n"/>
      <c r="D42" s="18" t="n"/>
      <c r="E42" s="32" t="n"/>
      <c r="F42" s="18" t="n"/>
      <c r="G42" s="17" t="n"/>
      <c r="H42" s="31" t="n"/>
      <c r="I42" s="31" t="n"/>
      <c r="J42" s="17" t="n"/>
      <c r="K42" s="31" t="n"/>
      <c r="L42" s="18" t="n"/>
      <c r="M42" s="23">
        <f>IF(A42="","",IF(C42="","",MAX(0,IF(K42&lt;&gt;"",K42-C42,TODAY()-C42))))</f>
        <v/>
      </c>
      <c r="N42" s="24">
        <f>IF(A42="","",IF(C42="","Date Check",IF(G42="","Status Check",IF(OR(G42="Won",G42="Lost",G42="Withdrawn"),IF(K42="","Decision Date Check","Closed"),IF(I42="","Schedule Check",IF(I42&lt;TODAY(),"Overdue",IF(I42&lt;=TODAY()+Assumptions!$F$4,"Due Soon",IF(H42="","Contact Review",IF(TODAY()-H42&gt;Assumptions!$F$5,"Contact Review","Scheduled")))))))))</f>
        <v/>
      </c>
    </row>
    <row r="43">
      <c r="A43" s="17" t="n"/>
      <c r="B43" s="18" t="n"/>
      <c r="C43" s="31" t="n"/>
      <c r="D43" s="18" t="n"/>
      <c r="E43" s="32" t="n"/>
      <c r="F43" s="18" t="n"/>
      <c r="G43" s="17" t="n"/>
      <c r="H43" s="31" t="n"/>
      <c r="I43" s="31" t="n"/>
      <c r="J43" s="17" t="n"/>
      <c r="K43" s="31" t="n"/>
      <c r="L43" s="18" t="n"/>
      <c r="M43" s="21">
        <f>IF(A43="","",IF(C43="","",MAX(0,IF(K43&lt;&gt;"",K43-C43,TODAY()-C43))))</f>
        <v/>
      </c>
      <c r="N43" s="22">
        <f>IF(A43="","",IF(C43="","Date Check",IF(G43="","Status Check",IF(OR(G43="Won",G43="Lost",G43="Withdrawn"),IF(K43="","Decision Date Check","Closed"),IF(I43="","Schedule Check",IF(I43&lt;TODAY(),"Overdue",IF(I43&lt;=TODAY()+Assumptions!$F$4,"Due Soon",IF(H43="","Contact Review",IF(TODAY()-H43&gt;Assumptions!$F$5,"Contact Review","Scheduled")))))))))</f>
        <v/>
      </c>
    </row>
    <row r="44">
      <c r="A44" s="17" t="n"/>
      <c r="B44" s="18" t="n"/>
      <c r="C44" s="31" t="n"/>
      <c r="D44" s="18" t="n"/>
      <c r="E44" s="32" t="n"/>
      <c r="F44" s="18" t="n"/>
      <c r="G44" s="17" t="n"/>
      <c r="H44" s="31" t="n"/>
      <c r="I44" s="31" t="n"/>
      <c r="J44" s="17" t="n"/>
      <c r="K44" s="31" t="n"/>
      <c r="L44" s="18" t="n"/>
      <c r="M44" s="23">
        <f>IF(A44="","",IF(C44="","",MAX(0,IF(K44&lt;&gt;"",K44-C44,TODAY()-C44))))</f>
        <v/>
      </c>
      <c r="N44" s="24">
        <f>IF(A44="","",IF(C44="","Date Check",IF(G44="","Status Check",IF(OR(G44="Won",G44="Lost",G44="Withdrawn"),IF(K44="","Decision Date Check","Closed"),IF(I44="","Schedule Check",IF(I44&lt;TODAY(),"Overdue",IF(I44&lt;=TODAY()+Assumptions!$F$4,"Due Soon",IF(H44="","Contact Review",IF(TODAY()-H44&gt;Assumptions!$F$5,"Contact Review","Scheduled")))))))))</f>
        <v/>
      </c>
    </row>
    <row r="45">
      <c r="A45" s="17" t="n"/>
      <c r="B45" s="18" t="n"/>
      <c r="C45" s="31" t="n"/>
      <c r="D45" s="18" t="n"/>
      <c r="E45" s="32" t="n"/>
      <c r="F45" s="18" t="n"/>
      <c r="G45" s="17" t="n"/>
      <c r="H45" s="31" t="n"/>
      <c r="I45" s="31" t="n"/>
      <c r="J45" s="17" t="n"/>
      <c r="K45" s="31" t="n"/>
      <c r="L45" s="18" t="n"/>
      <c r="M45" s="21">
        <f>IF(A45="","",IF(C45="","",MAX(0,IF(K45&lt;&gt;"",K45-C45,TODAY()-C45))))</f>
        <v/>
      </c>
      <c r="N45" s="22">
        <f>IF(A45="","",IF(C45="","Date Check",IF(G45="","Status Check",IF(OR(G45="Won",G45="Lost",G45="Withdrawn"),IF(K45="","Decision Date Check","Closed"),IF(I45="","Schedule Check",IF(I45&lt;TODAY(),"Overdue",IF(I45&lt;=TODAY()+Assumptions!$F$4,"Due Soon",IF(H45="","Contact Review",IF(TODAY()-H45&gt;Assumptions!$F$5,"Contact Review","Scheduled")))))))))</f>
        <v/>
      </c>
    </row>
    <row r="46">
      <c r="A46" s="17" t="n"/>
      <c r="B46" s="18" t="n"/>
      <c r="C46" s="31" t="n"/>
      <c r="D46" s="18" t="n"/>
      <c r="E46" s="32" t="n"/>
      <c r="F46" s="18" t="n"/>
      <c r="G46" s="17" t="n"/>
      <c r="H46" s="31" t="n"/>
      <c r="I46" s="31" t="n"/>
      <c r="J46" s="17" t="n"/>
      <c r="K46" s="31" t="n"/>
      <c r="L46" s="18" t="n"/>
      <c r="M46" s="23">
        <f>IF(A46="","",IF(C46="","",MAX(0,IF(K46&lt;&gt;"",K46-C46,TODAY()-C46))))</f>
        <v/>
      </c>
      <c r="N46" s="24">
        <f>IF(A46="","",IF(C46="","Date Check",IF(G46="","Status Check",IF(OR(G46="Won",G46="Lost",G46="Withdrawn"),IF(K46="","Decision Date Check","Closed"),IF(I46="","Schedule Check",IF(I46&lt;TODAY(),"Overdue",IF(I46&lt;=TODAY()+Assumptions!$F$4,"Due Soon",IF(H46="","Contact Review",IF(TODAY()-H46&gt;Assumptions!$F$5,"Contact Review","Scheduled")))))))))</f>
        <v/>
      </c>
    </row>
    <row r="47">
      <c r="A47" s="17" t="n"/>
      <c r="B47" s="18" t="n"/>
      <c r="C47" s="31" t="n"/>
      <c r="D47" s="18" t="n"/>
      <c r="E47" s="32" t="n"/>
      <c r="F47" s="18" t="n"/>
      <c r="G47" s="17" t="n"/>
      <c r="H47" s="31" t="n"/>
      <c r="I47" s="31" t="n"/>
      <c r="J47" s="17" t="n"/>
      <c r="K47" s="31" t="n"/>
      <c r="L47" s="18" t="n"/>
      <c r="M47" s="21">
        <f>IF(A47="","",IF(C47="","",MAX(0,IF(K47&lt;&gt;"",K47-C47,TODAY()-C47))))</f>
        <v/>
      </c>
      <c r="N47" s="22">
        <f>IF(A47="","",IF(C47="","Date Check",IF(G47="","Status Check",IF(OR(G47="Won",G47="Lost",G47="Withdrawn"),IF(K47="","Decision Date Check","Closed"),IF(I47="","Schedule Check",IF(I47&lt;TODAY(),"Overdue",IF(I47&lt;=TODAY()+Assumptions!$F$4,"Due Soon",IF(H47="","Contact Review",IF(TODAY()-H47&gt;Assumptions!$F$5,"Contact Review","Scheduled")))))))))</f>
        <v/>
      </c>
    </row>
    <row r="48">
      <c r="A48" s="17" t="n"/>
      <c r="B48" s="18" t="n"/>
      <c r="C48" s="31" t="n"/>
      <c r="D48" s="18" t="n"/>
      <c r="E48" s="32" t="n"/>
      <c r="F48" s="18" t="n"/>
      <c r="G48" s="17" t="n"/>
      <c r="H48" s="31" t="n"/>
      <c r="I48" s="31" t="n"/>
      <c r="J48" s="17" t="n"/>
      <c r="K48" s="31" t="n"/>
      <c r="L48" s="18" t="n"/>
      <c r="M48" s="23">
        <f>IF(A48="","",IF(C48="","",MAX(0,IF(K48&lt;&gt;"",K48-C48,TODAY()-C48))))</f>
        <v/>
      </c>
      <c r="N48" s="24">
        <f>IF(A48="","",IF(C48="","Date Check",IF(G48="","Status Check",IF(OR(G48="Won",G48="Lost",G48="Withdrawn"),IF(K48="","Decision Date Check","Closed"),IF(I48="","Schedule Check",IF(I48&lt;TODAY(),"Overdue",IF(I48&lt;=TODAY()+Assumptions!$F$4,"Due Soon",IF(H48="","Contact Review",IF(TODAY()-H48&gt;Assumptions!$F$5,"Contact Review","Scheduled")))))))))</f>
        <v/>
      </c>
    </row>
    <row r="49">
      <c r="A49" s="17" t="n"/>
      <c r="B49" s="18" t="n"/>
      <c r="C49" s="31" t="n"/>
      <c r="D49" s="18" t="n"/>
      <c r="E49" s="32" t="n"/>
      <c r="F49" s="18" t="n"/>
      <c r="G49" s="17" t="n"/>
      <c r="H49" s="31" t="n"/>
      <c r="I49" s="31" t="n"/>
      <c r="J49" s="17" t="n"/>
      <c r="K49" s="31" t="n"/>
      <c r="L49" s="18" t="n"/>
      <c r="M49" s="21">
        <f>IF(A49="","",IF(C49="","",MAX(0,IF(K49&lt;&gt;"",K49-C49,TODAY()-C49))))</f>
        <v/>
      </c>
      <c r="N49" s="22">
        <f>IF(A49="","",IF(C49="","Date Check",IF(G49="","Status Check",IF(OR(G49="Won",G49="Lost",G49="Withdrawn"),IF(K49="","Decision Date Check","Closed"),IF(I49="","Schedule Check",IF(I49&lt;TODAY(),"Overdue",IF(I49&lt;=TODAY()+Assumptions!$F$4,"Due Soon",IF(H49="","Contact Review",IF(TODAY()-H49&gt;Assumptions!$F$5,"Contact Review","Scheduled")))))))))</f>
        <v/>
      </c>
    </row>
    <row r="50">
      <c r="A50" s="17" t="n"/>
      <c r="B50" s="18" t="n"/>
      <c r="C50" s="31" t="n"/>
      <c r="D50" s="18" t="n"/>
      <c r="E50" s="32" t="n"/>
      <c r="F50" s="18" t="n"/>
      <c r="G50" s="17" t="n"/>
      <c r="H50" s="31" t="n"/>
      <c r="I50" s="31" t="n"/>
      <c r="J50" s="17" t="n"/>
      <c r="K50" s="31" t="n"/>
      <c r="L50" s="18" t="n"/>
      <c r="M50" s="23">
        <f>IF(A50="","",IF(C50="","",MAX(0,IF(K50&lt;&gt;"",K50-C50,TODAY()-C50))))</f>
        <v/>
      </c>
      <c r="N50" s="24">
        <f>IF(A50="","",IF(C50="","Date Check",IF(G50="","Status Check",IF(OR(G50="Won",G50="Lost",G50="Withdrawn"),IF(K50="","Decision Date Check","Closed"),IF(I50="","Schedule Check",IF(I50&lt;TODAY(),"Overdue",IF(I50&lt;=TODAY()+Assumptions!$F$4,"Due Soon",IF(H50="","Contact Review",IF(TODAY()-H50&gt;Assumptions!$F$5,"Contact Review","Scheduled")))))))))</f>
        <v/>
      </c>
    </row>
    <row r="51">
      <c r="A51" s="17" t="n"/>
      <c r="B51" s="18" t="n"/>
      <c r="C51" s="31" t="n"/>
      <c r="D51" s="18" t="n"/>
      <c r="E51" s="32" t="n"/>
      <c r="F51" s="18" t="n"/>
      <c r="G51" s="17" t="n"/>
      <c r="H51" s="31" t="n"/>
      <c r="I51" s="31" t="n"/>
      <c r="J51" s="17" t="n"/>
      <c r="K51" s="31" t="n"/>
      <c r="L51" s="18" t="n"/>
      <c r="M51" s="21">
        <f>IF(A51="","",IF(C51="","",MAX(0,IF(K51&lt;&gt;"",K51-C51,TODAY()-C51))))</f>
        <v/>
      </c>
      <c r="N51" s="22">
        <f>IF(A51="","",IF(C51="","Date Check",IF(G51="","Status Check",IF(OR(G51="Won",G51="Lost",G51="Withdrawn"),IF(K51="","Decision Date Check","Closed"),IF(I51="","Schedule Check",IF(I51&lt;TODAY(),"Overdue",IF(I51&lt;=TODAY()+Assumptions!$F$4,"Due Soon",IF(H51="","Contact Review",IF(TODAY()-H51&gt;Assumptions!$F$5,"Contact Review","Scheduled")))))))))</f>
        <v/>
      </c>
    </row>
    <row r="52">
      <c r="A52" s="17" t="n"/>
      <c r="B52" s="18" t="n"/>
      <c r="C52" s="31" t="n"/>
      <c r="D52" s="18" t="n"/>
      <c r="E52" s="32" t="n"/>
      <c r="F52" s="18" t="n"/>
      <c r="G52" s="17" t="n"/>
      <c r="H52" s="31" t="n"/>
      <c r="I52" s="31" t="n"/>
      <c r="J52" s="17" t="n"/>
      <c r="K52" s="31" t="n"/>
      <c r="L52" s="18" t="n"/>
      <c r="M52" s="23">
        <f>IF(A52="","",IF(C52="","",MAX(0,IF(K52&lt;&gt;"",K52-C52,TODAY()-C52))))</f>
        <v/>
      </c>
      <c r="N52" s="24">
        <f>IF(A52="","",IF(C52="","Date Check",IF(G52="","Status Check",IF(OR(G52="Won",G52="Lost",G52="Withdrawn"),IF(K52="","Decision Date Check","Closed"),IF(I52="","Schedule Check",IF(I52&lt;TODAY(),"Overdue",IF(I52&lt;=TODAY()+Assumptions!$F$4,"Due Soon",IF(H52="","Contact Review",IF(TODAY()-H52&gt;Assumptions!$F$5,"Contact Review","Scheduled")))))))))</f>
        <v/>
      </c>
    </row>
    <row r="53">
      <c r="A53" s="17" t="n"/>
      <c r="B53" s="18" t="n"/>
      <c r="C53" s="31" t="n"/>
      <c r="D53" s="18" t="n"/>
      <c r="E53" s="32" t="n"/>
      <c r="F53" s="18" t="n"/>
      <c r="G53" s="17" t="n"/>
      <c r="H53" s="31" t="n"/>
      <c r="I53" s="31" t="n"/>
      <c r="J53" s="17" t="n"/>
      <c r="K53" s="31" t="n"/>
      <c r="L53" s="18" t="n"/>
      <c r="M53" s="21">
        <f>IF(A53="","",IF(C53="","",MAX(0,IF(K53&lt;&gt;"",K53-C53,TODAY()-C53))))</f>
        <v/>
      </c>
      <c r="N53" s="22">
        <f>IF(A53="","",IF(C53="","Date Check",IF(G53="","Status Check",IF(OR(G53="Won",G53="Lost",G53="Withdrawn"),IF(K53="","Decision Date Check","Closed"),IF(I53="","Schedule Check",IF(I53&lt;TODAY(),"Overdue",IF(I53&lt;=TODAY()+Assumptions!$F$4,"Due Soon",IF(H53="","Contact Review",IF(TODAY()-H53&gt;Assumptions!$F$5,"Contact Review","Scheduled")))))))))</f>
        <v/>
      </c>
    </row>
    <row r="54">
      <c r="A54" s="17" t="n"/>
      <c r="B54" s="18" t="n"/>
      <c r="C54" s="31" t="n"/>
      <c r="D54" s="18" t="n"/>
      <c r="E54" s="32" t="n"/>
      <c r="F54" s="18" t="n"/>
      <c r="G54" s="17" t="n"/>
      <c r="H54" s="31" t="n"/>
      <c r="I54" s="31" t="n"/>
      <c r="J54" s="17" t="n"/>
      <c r="K54" s="31" t="n"/>
      <c r="L54" s="18" t="n"/>
      <c r="M54" s="23">
        <f>IF(A54="","",IF(C54="","",MAX(0,IF(K54&lt;&gt;"",K54-C54,TODAY()-C54))))</f>
        <v/>
      </c>
      <c r="N54" s="24">
        <f>IF(A54="","",IF(C54="","Date Check",IF(G54="","Status Check",IF(OR(G54="Won",G54="Lost",G54="Withdrawn"),IF(K54="","Decision Date Check","Closed"),IF(I54="","Schedule Check",IF(I54&lt;TODAY(),"Overdue",IF(I54&lt;=TODAY()+Assumptions!$F$4,"Due Soon",IF(H54="","Contact Review",IF(TODAY()-H54&gt;Assumptions!$F$5,"Contact Review","Scheduled")))))))))</f>
        <v/>
      </c>
    </row>
    <row r="55">
      <c r="A55" s="17" t="n"/>
      <c r="B55" s="18" t="n"/>
      <c r="C55" s="31" t="n"/>
      <c r="D55" s="18" t="n"/>
      <c r="E55" s="32" t="n"/>
      <c r="F55" s="18" t="n"/>
      <c r="G55" s="17" t="n"/>
      <c r="H55" s="31" t="n"/>
      <c r="I55" s="31" t="n"/>
      <c r="J55" s="17" t="n"/>
      <c r="K55" s="31" t="n"/>
      <c r="L55" s="18" t="n"/>
      <c r="M55" s="21">
        <f>IF(A55="","",IF(C55="","",MAX(0,IF(K55&lt;&gt;"",K55-C55,TODAY()-C55))))</f>
        <v/>
      </c>
      <c r="N55" s="22">
        <f>IF(A55="","",IF(C55="","Date Check",IF(G55="","Status Check",IF(OR(G55="Won",G55="Lost",G55="Withdrawn"),IF(K55="","Decision Date Check","Closed"),IF(I55="","Schedule Check",IF(I55&lt;TODAY(),"Overdue",IF(I55&lt;=TODAY()+Assumptions!$F$4,"Due Soon",IF(H55="","Contact Review",IF(TODAY()-H55&gt;Assumptions!$F$5,"Contact Review","Scheduled")))))))))</f>
        <v/>
      </c>
    </row>
    <row r="56">
      <c r="A56" s="17" t="n"/>
      <c r="B56" s="18" t="n"/>
      <c r="C56" s="31" t="n"/>
      <c r="D56" s="18" t="n"/>
      <c r="E56" s="32" t="n"/>
      <c r="F56" s="18" t="n"/>
      <c r="G56" s="17" t="n"/>
      <c r="H56" s="31" t="n"/>
      <c r="I56" s="31" t="n"/>
      <c r="J56" s="17" t="n"/>
      <c r="K56" s="31" t="n"/>
      <c r="L56" s="18" t="n"/>
      <c r="M56" s="23">
        <f>IF(A56="","",IF(C56="","",MAX(0,IF(K56&lt;&gt;"",K56-C56,TODAY()-C56))))</f>
        <v/>
      </c>
      <c r="N56" s="24">
        <f>IF(A56="","",IF(C56="","Date Check",IF(G56="","Status Check",IF(OR(G56="Won",G56="Lost",G56="Withdrawn"),IF(K56="","Decision Date Check","Closed"),IF(I56="","Schedule Check",IF(I56&lt;TODAY(),"Overdue",IF(I56&lt;=TODAY()+Assumptions!$F$4,"Due Soon",IF(H56="","Contact Review",IF(TODAY()-H56&gt;Assumptions!$F$5,"Contact Review","Scheduled")))))))))</f>
        <v/>
      </c>
    </row>
    <row r="57">
      <c r="A57" s="17" t="n"/>
      <c r="B57" s="18" t="n"/>
      <c r="C57" s="31" t="n"/>
      <c r="D57" s="18" t="n"/>
      <c r="E57" s="32" t="n"/>
      <c r="F57" s="18" t="n"/>
      <c r="G57" s="17" t="n"/>
      <c r="H57" s="31" t="n"/>
      <c r="I57" s="31" t="n"/>
      <c r="J57" s="17" t="n"/>
      <c r="K57" s="31" t="n"/>
      <c r="L57" s="18" t="n"/>
      <c r="M57" s="21">
        <f>IF(A57="","",IF(C57="","",MAX(0,IF(K57&lt;&gt;"",K57-C57,TODAY()-C57))))</f>
        <v/>
      </c>
      <c r="N57" s="22">
        <f>IF(A57="","",IF(C57="","Date Check",IF(G57="","Status Check",IF(OR(G57="Won",G57="Lost",G57="Withdrawn"),IF(K57="","Decision Date Check","Closed"),IF(I57="","Schedule Check",IF(I57&lt;TODAY(),"Overdue",IF(I57&lt;=TODAY()+Assumptions!$F$4,"Due Soon",IF(H57="","Contact Review",IF(TODAY()-H57&gt;Assumptions!$F$5,"Contact Review","Scheduled")))))))))</f>
        <v/>
      </c>
    </row>
    <row r="58">
      <c r="A58" s="17" t="n"/>
      <c r="B58" s="18" t="n"/>
      <c r="C58" s="31" t="n"/>
      <c r="D58" s="18" t="n"/>
      <c r="E58" s="32" t="n"/>
      <c r="F58" s="18" t="n"/>
      <c r="G58" s="17" t="n"/>
      <c r="H58" s="31" t="n"/>
      <c r="I58" s="31" t="n"/>
      <c r="J58" s="17" t="n"/>
      <c r="K58" s="31" t="n"/>
      <c r="L58" s="18" t="n"/>
      <c r="M58" s="23">
        <f>IF(A58="","",IF(C58="","",MAX(0,IF(K58&lt;&gt;"",K58-C58,TODAY()-C58))))</f>
        <v/>
      </c>
      <c r="N58" s="24">
        <f>IF(A58="","",IF(C58="","Date Check",IF(G58="","Status Check",IF(OR(G58="Won",G58="Lost",G58="Withdrawn"),IF(K58="","Decision Date Check","Closed"),IF(I58="","Schedule Check",IF(I58&lt;TODAY(),"Overdue",IF(I58&lt;=TODAY()+Assumptions!$F$4,"Due Soon",IF(H58="","Contact Review",IF(TODAY()-H58&gt;Assumptions!$F$5,"Contact Review","Scheduled")))))))))</f>
        <v/>
      </c>
    </row>
    <row r="59">
      <c r="A59" s="17" t="n"/>
      <c r="B59" s="18" t="n"/>
      <c r="C59" s="31" t="n"/>
      <c r="D59" s="18" t="n"/>
      <c r="E59" s="32" t="n"/>
      <c r="F59" s="18" t="n"/>
      <c r="G59" s="17" t="n"/>
      <c r="H59" s="31" t="n"/>
      <c r="I59" s="31" t="n"/>
      <c r="J59" s="17" t="n"/>
      <c r="K59" s="31" t="n"/>
      <c r="L59" s="18" t="n"/>
      <c r="M59" s="21">
        <f>IF(A59="","",IF(C59="","",MAX(0,IF(K59&lt;&gt;"",K59-C59,TODAY()-C59))))</f>
        <v/>
      </c>
      <c r="N59" s="22">
        <f>IF(A59="","",IF(C59="","Date Check",IF(G59="","Status Check",IF(OR(G59="Won",G59="Lost",G59="Withdrawn"),IF(K59="","Decision Date Check","Closed"),IF(I59="","Schedule Check",IF(I59&lt;TODAY(),"Overdue",IF(I59&lt;=TODAY()+Assumptions!$F$4,"Due Soon",IF(H59="","Contact Review",IF(TODAY()-H59&gt;Assumptions!$F$5,"Contact Review","Scheduled")))))))))</f>
        <v/>
      </c>
    </row>
    <row r="60">
      <c r="A60" s="17" t="n"/>
      <c r="B60" s="18" t="n"/>
      <c r="C60" s="31" t="n"/>
      <c r="D60" s="18" t="n"/>
      <c r="E60" s="32" t="n"/>
      <c r="F60" s="18" t="n"/>
      <c r="G60" s="17" t="n"/>
      <c r="H60" s="31" t="n"/>
      <c r="I60" s="31" t="n"/>
      <c r="J60" s="17" t="n"/>
      <c r="K60" s="31" t="n"/>
      <c r="L60" s="18" t="n"/>
      <c r="M60" s="23">
        <f>IF(A60="","",IF(C60="","",MAX(0,IF(K60&lt;&gt;"",K60-C60,TODAY()-C60))))</f>
        <v/>
      </c>
      <c r="N60" s="24">
        <f>IF(A60="","",IF(C60="","Date Check",IF(G60="","Status Check",IF(OR(G60="Won",G60="Lost",G60="Withdrawn"),IF(K60="","Decision Date Check","Closed"),IF(I60="","Schedule Check",IF(I60&lt;TODAY(),"Overdue",IF(I60&lt;=TODAY()+Assumptions!$F$4,"Due Soon",IF(H60="","Contact Review",IF(TODAY()-H60&gt;Assumptions!$F$5,"Contact Review","Scheduled")))))))))</f>
        <v/>
      </c>
    </row>
    <row r="61">
      <c r="A61" s="17" t="n"/>
      <c r="B61" s="18" t="n"/>
      <c r="C61" s="31" t="n"/>
      <c r="D61" s="18" t="n"/>
      <c r="E61" s="32" t="n"/>
      <c r="F61" s="18" t="n"/>
      <c r="G61" s="17" t="n"/>
      <c r="H61" s="31" t="n"/>
      <c r="I61" s="31" t="n"/>
      <c r="J61" s="17" t="n"/>
      <c r="K61" s="31" t="n"/>
      <c r="L61" s="18" t="n"/>
      <c r="M61" s="21">
        <f>IF(A61="","",IF(C61="","",MAX(0,IF(K61&lt;&gt;"",K61-C61,TODAY()-C61))))</f>
        <v/>
      </c>
      <c r="N61" s="22">
        <f>IF(A61="","",IF(C61="","Date Check",IF(G61="","Status Check",IF(OR(G61="Won",G61="Lost",G61="Withdrawn"),IF(K61="","Decision Date Check","Closed"),IF(I61="","Schedule Check",IF(I61&lt;TODAY(),"Overdue",IF(I61&lt;=TODAY()+Assumptions!$F$4,"Due Soon",IF(H61="","Contact Review",IF(TODAY()-H61&gt;Assumptions!$F$5,"Contact Review","Scheduled")))))))))</f>
        <v/>
      </c>
    </row>
    <row r="62">
      <c r="A62" s="17" t="n"/>
      <c r="B62" s="18" t="n"/>
      <c r="C62" s="31" t="n"/>
      <c r="D62" s="18" t="n"/>
      <c r="E62" s="32" t="n"/>
      <c r="F62" s="18" t="n"/>
      <c r="G62" s="17" t="n"/>
      <c r="H62" s="31" t="n"/>
      <c r="I62" s="31" t="n"/>
      <c r="J62" s="17" t="n"/>
      <c r="K62" s="31" t="n"/>
      <c r="L62" s="18" t="n"/>
      <c r="M62" s="23">
        <f>IF(A62="","",IF(C62="","",MAX(0,IF(K62&lt;&gt;"",K62-C62,TODAY()-C62))))</f>
        <v/>
      </c>
      <c r="N62" s="24">
        <f>IF(A62="","",IF(C62="","Date Check",IF(G62="","Status Check",IF(OR(G62="Won",G62="Lost",G62="Withdrawn"),IF(K62="","Decision Date Check","Closed"),IF(I62="","Schedule Check",IF(I62&lt;TODAY(),"Overdue",IF(I62&lt;=TODAY()+Assumptions!$F$4,"Due Soon",IF(H62="","Contact Review",IF(TODAY()-H62&gt;Assumptions!$F$5,"Contact Review","Scheduled")))))))))</f>
        <v/>
      </c>
    </row>
    <row r="63">
      <c r="A63" s="17" t="n"/>
      <c r="B63" s="18" t="n"/>
      <c r="C63" s="31" t="n"/>
      <c r="D63" s="18" t="n"/>
      <c r="E63" s="32" t="n"/>
      <c r="F63" s="18" t="n"/>
      <c r="G63" s="17" t="n"/>
      <c r="H63" s="31" t="n"/>
      <c r="I63" s="31" t="n"/>
      <c r="J63" s="17" t="n"/>
      <c r="K63" s="31" t="n"/>
      <c r="L63" s="18" t="n"/>
      <c r="M63" s="21">
        <f>IF(A63="","",IF(C63="","",MAX(0,IF(K63&lt;&gt;"",K63-C63,TODAY()-C63))))</f>
        <v/>
      </c>
      <c r="N63" s="22">
        <f>IF(A63="","",IF(C63="","Date Check",IF(G63="","Status Check",IF(OR(G63="Won",G63="Lost",G63="Withdrawn"),IF(K63="","Decision Date Check","Closed"),IF(I63="","Schedule Check",IF(I63&lt;TODAY(),"Overdue",IF(I63&lt;=TODAY()+Assumptions!$F$4,"Due Soon",IF(H63="","Contact Review",IF(TODAY()-H63&gt;Assumptions!$F$5,"Contact Review","Scheduled")))))))))</f>
        <v/>
      </c>
    </row>
    <row r="64">
      <c r="A64" s="17" t="n"/>
      <c r="B64" s="18" t="n"/>
      <c r="C64" s="31" t="n"/>
      <c r="D64" s="18" t="n"/>
      <c r="E64" s="32" t="n"/>
      <c r="F64" s="18" t="n"/>
      <c r="G64" s="17" t="n"/>
      <c r="H64" s="31" t="n"/>
      <c r="I64" s="31" t="n"/>
      <c r="J64" s="17" t="n"/>
      <c r="K64" s="31" t="n"/>
      <c r="L64" s="18" t="n"/>
      <c r="M64" s="23">
        <f>IF(A64="","",IF(C64="","",MAX(0,IF(K64&lt;&gt;"",K64-C64,TODAY()-C64))))</f>
        <v/>
      </c>
      <c r="N64" s="24">
        <f>IF(A64="","",IF(C64="","Date Check",IF(G64="","Status Check",IF(OR(G64="Won",G64="Lost",G64="Withdrawn"),IF(K64="","Decision Date Check","Closed"),IF(I64="","Schedule Check",IF(I64&lt;TODAY(),"Overdue",IF(I64&lt;=TODAY()+Assumptions!$F$4,"Due Soon",IF(H64="","Contact Review",IF(TODAY()-H64&gt;Assumptions!$F$5,"Contact Review","Scheduled")))))))))</f>
        <v/>
      </c>
    </row>
    <row r="65">
      <c r="A65" s="17" t="n"/>
      <c r="B65" s="18" t="n"/>
      <c r="C65" s="31" t="n"/>
      <c r="D65" s="18" t="n"/>
      <c r="E65" s="32" t="n"/>
      <c r="F65" s="18" t="n"/>
      <c r="G65" s="17" t="n"/>
      <c r="H65" s="31" t="n"/>
      <c r="I65" s="31" t="n"/>
      <c r="J65" s="17" t="n"/>
      <c r="K65" s="31" t="n"/>
      <c r="L65" s="18" t="n"/>
      <c r="M65" s="21">
        <f>IF(A65="","",IF(C65="","",MAX(0,IF(K65&lt;&gt;"",K65-C65,TODAY()-C65))))</f>
        <v/>
      </c>
      <c r="N65" s="22">
        <f>IF(A65="","",IF(C65="","Date Check",IF(G65="","Status Check",IF(OR(G65="Won",G65="Lost",G65="Withdrawn"),IF(K65="","Decision Date Check","Closed"),IF(I65="","Schedule Check",IF(I65&lt;TODAY(),"Overdue",IF(I65&lt;=TODAY()+Assumptions!$F$4,"Due Soon",IF(H65="","Contact Review",IF(TODAY()-H65&gt;Assumptions!$F$5,"Contact Review","Scheduled")))))))))</f>
        <v/>
      </c>
    </row>
    <row r="66">
      <c r="A66" s="17" t="n"/>
      <c r="B66" s="18" t="n"/>
      <c r="C66" s="31" t="n"/>
      <c r="D66" s="18" t="n"/>
      <c r="E66" s="32" t="n"/>
      <c r="F66" s="18" t="n"/>
      <c r="G66" s="17" t="n"/>
      <c r="H66" s="31" t="n"/>
      <c r="I66" s="31" t="n"/>
      <c r="J66" s="17" t="n"/>
      <c r="K66" s="31" t="n"/>
      <c r="L66" s="18" t="n"/>
      <c r="M66" s="23">
        <f>IF(A66="","",IF(C66="","",MAX(0,IF(K66&lt;&gt;"",K66-C66,TODAY()-C66))))</f>
        <v/>
      </c>
      <c r="N66" s="24">
        <f>IF(A66="","",IF(C66="","Date Check",IF(G66="","Status Check",IF(OR(G66="Won",G66="Lost",G66="Withdrawn"),IF(K66="","Decision Date Check","Closed"),IF(I66="","Schedule Check",IF(I66&lt;TODAY(),"Overdue",IF(I66&lt;=TODAY()+Assumptions!$F$4,"Due Soon",IF(H66="","Contact Review",IF(TODAY()-H66&gt;Assumptions!$F$5,"Contact Review","Scheduled")))))))))</f>
        <v/>
      </c>
    </row>
    <row r="67">
      <c r="A67" s="17" t="n"/>
      <c r="B67" s="18" t="n"/>
      <c r="C67" s="31" t="n"/>
      <c r="D67" s="18" t="n"/>
      <c r="E67" s="32" t="n"/>
      <c r="F67" s="18" t="n"/>
      <c r="G67" s="17" t="n"/>
      <c r="H67" s="31" t="n"/>
      <c r="I67" s="31" t="n"/>
      <c r="J67" s="17" t="n"/>
      <c r="K67" s="31" t="n"/>
      <c r="L67" s="18" t="n"/>
      <c r="M67" s="21">
        <f>IF(A67="","",IF(C67="","",MAX(0,IF(K67&lt;&gt;"",K67-C67,TODAY()-C67))))</f>
        <v/>
      </c>
      <c r="N67" s="22">
        <f>IF(A67="","",IF(C67="","Date Check",IF(G67="","Status Check",IF(OR(G67="Won",G67="Lost",G67="Withdrawn"),IF(K67="","Decision Date Check","Closed"),IF(I67="","Schedule Check",IF(I67&lt;TODAY(),"Overdue",IF(I67&lt;=TODAY()+Assumptions!$F$4,"Due Soon",IF(H67="","Contact Review",IF(TODAY()-H67&gt;Assumptions!$F$5,"Contact Review","Scheduled")))))))))</f>
        <v/>
      </c>
    </row>
    <row r="68">
      <c r="A68" s="17" t="n"/>
      <c r="B68" s="18" t="n"/>
      <c r="C68" s="31" t="n"/>
      <c r="D68" s="18" t="n"/>
      <c r="E68" s="32" t="n"/>
      <c r="F68" s="18" t="n"/>
      <c r="G68" s="17" t="n"/>
      <c r="H68" s="31" t="n"/>
      <c r="I68" s="31" t="n"/>
      <c r="J68" s="17" t="n"/>
      <c r="K68" s="31" t="n"/>
      <c r="L68" s="18" t="n"/>
      <c r="M68" s="23">
        <f>IF(A68="","",IF(C68="","",MAX(0,IF(K68&lt;&gt;"",K68-C68,TODAY()-C68))))</f>
        <v/>
      </c>
      <c r="N68" s="24">
        <f>IF(A68="","",IF(C68="","Date Check",IF(G68="","Status Check",IF(OR(G68="Won",G68="Lost",G68="Withdrawn"),IF(K68="","Decision Date Check","Closed"),IF(I68="","Schedule Check",IF(I68&lt;TODAY(),"Overdue",IF(I68&lt;=TODAY()+Assumptions!$F$4,"Due Soon",IF(H68="","Contact Review",IF(TODAY()-H68&gt;Assumptions!$F$5,"Contact Review","Scheduled")))))))))</f>
        <v/>
      </c>
    </row>
    <row r="69">
      <c r="A69" s="17" t="n"/>
      <c r="B69" s="18" t="n"/>
      <c r="C69" s="31" t="n"/>
      <c r="D69" s="18" t="n"/>
      <c r="E69" s="32" t="n"/>
      <c r="F69" s="18" t="n"/>
      <c r="G69" s="17" t="n"/>
      <c r="H69" s="31" t="n"/>
      <c r="I69" s="31" t="n"/>
      <c r="J69" s="17" t="n"/>
      <c r="K69" s="31" t="n"/>
      <c r="L69" s="18" t="n"/>
      <c r="M69" s="21">
        <f>IF(A69="","",IF(C69="","",MAX(0,IF(K69&lt;&gt;"",K69-C69,TODAY()-C69))))</f>
        <v/>
      </c>
      <c r="N69" s="22">
        <f>IF(A69="","",IF(C69="","Date Check",IF(G69="","Status Check",IF(OR(G69="Won",G69="Lost",G69="Withdrawn"),IF(K69="","Decision Date Check","Closed"),IF(I69="","Schedule Check",IF(I69&lt;TODAY(),"Overdue",IF(I69&lt;=TODAY()+Assumptions!$F$4,"Due Soon",IF(H69="","Contact Review",IF(TODAY()-H69&gt;Assumptions!$F$5,"Contact Review","Scheduled")))))))))</f>
        <v/>
      </c>
    </row>
    <row r="70">
      <c r="A70" s="17" t="n"/>
      <c r="B70" s="18" t="n"/>
      <c r="C70" s="31" t="n"/>
      <c r="D70" s="18" t="n"/>
      <c r="E70" s="32" t="n"/>
      <c r="F70" s="18" t="n"/>
      <c r="G70" s="17" t="n"/>
      <c r="H70" s="31" t="n"/>
      <c r="I70" s="31" t="n"/>
      <c r="J70" s="17" t="n"/>
      <c r="K70" s="31" t="n"/>
      <c r="L70" s="18" t="n"/>
      <c r="M70" s="23">
        <f>IF(A70="","",IF(C70="","",MAX(0,IF(K70&lt;&gt;"",K70-C70,TODAY()-C70))))</f>
        <v/>
      </c>
      <c r="N70" s="24">
        <f>IF(A70="","",IF(C70="","Date Check",IF(G70="","Status Check",IF(OR(G70="Won",G70="Lost",G70="Withdrawn"),IF(K70="","Decision Date Check","Closed"),IF(I70="","Schedule Check",IF(I70&lt;TODAY(),"Overdue",IF(I70&lt;=TODAY()+Assumptions!$F$4,"Due Soon",IF(H70="","Contact Review",IF(TODAY()-H70&gt;Assumptions!$F$5,"Contact Review","Scheduled")))))))))</f>
        <v/>
      </c>
    </row>
    <row r="71">
      <c r="A71" s="17" t="n"/>
      <c r="B71" s="18" t="n"/>
      <c r="C71" s="31" t="n"/>
      <c r="D71" s="18" t="n"/>
      <c r="E71" s="32" t="n"/>
      <c r="F71" s="18" t="n"/>
      <c r="G71" s="17" t="n"/>
      <c r="H71" s="31" t="n"/>
      <c r="I71" s="31" t="n"/>
      <c r="J71" s="17" t="n"/>
      <c r="K71" s="31" t="n"/>
      <c r="L71" s="18" t="n"/>
      <c r="M71" s="21">
        <f>IF(A71="","",IF(C71="","",MAX(0,IF(K71&lt;&gt;"",K71-C71,TODAY()-C71))))</f>
        <v/>
      </c>
      <c r="N71" s="22">
        <f>IF(A71="","",IF(C71="","Date Check",IF(G71="","Status Check",IF(OR(G71="Won",G71="Lost",G71="Withdrawn"),IF(K71="","Decision Date Check","Closed"),IF(I71="","Schedule Check",IF(I71&lt;TODAY(),"Overdue",IF(I71&lt;=TODAY()+Assumptions!$F$4,"Due Soon",IF(H71="","Contact Review",IF(TODAY()-H71&gt;Assumptions!$F$5,"Contact Review","Scheduled")))))))))</f>
        <v/>
      </c>
    </row>
    <row r="72">
      <c r="A72" s="17" t="n"/>
      <c r="B72" s="18" t="n"/>
      <c r="C72" s="31" t="n"/>
      <c r="D72" s="18" t="n"/>
      <c r="E72" s="32" t="n"/>
      <c r="F72" s="18" t="n"/>
      <c r="G72" s="17" t="n"/>
      <c r="H72" s="31" t="n"/>
      <c r="I72" s="31" t="n"/>
      <c r="J72" s="17" t="n"/>
      <c r="K72" s="31" t="n"/>
      <c r="L72" s="18" t="n"/>
      <c r="M72" s="23">
        <f>IF(A72="","",IF(C72="","",MAX(0,IF(K72&lt;&gt;"",K72-C72,TODAY()-C72))))</f>
        <v/>
      </c>
      <c r="N72" s="24">
        <f>IF(A72="","",IF(C72="","Date Check",IF(G72="","Status Check",IF(OR(G72="Won",G72="Lost",G72="Withdrawn"),IF(K72="","Decision Date Check","Closed"),IF(I72="","Schedule Check",IF(I72&lt;TODAY(),"Overdue",IF(I72&lt;=TODAY()+Assumptions!$F$4,"Due Soon",IF(H72="","Contact Review",IF(TODAY()-H72&gt;Assumptions!$F$5,"Contact Review","Scheduled")))))))))</f>
        <v/>
      </c>
    </row>
    <row r="73">
      <c r="A73" s="17" t="n"/>
      <c r="B73" s="18" t="n"/>
      <c r="C73" s="31" t="n"/>
      <c r="D73" s="18" t="n"/>
      <c r="E73" s="32" t="n"/>
      <c r="F73" s="18" t="n"/>
      <c r="G73" s="17" t="n"/>
      <c r="H73" s="31" t="n"/>
      <c r="I73" s="31" t="n"/>
      <c r="J73" s="17" t="n"/>
      <c r="K73" s="31" t="n"/>
      <c r="L73" s="18" t="n"/>
      <c r="M73" s="21">
        <f>IF(A73="","",IF(C73="","",MAX(0,IF(K73&lt;&gt;"",K73-C73,TODAY()-C73))))</f>
        <v/>
      </c>
      <c r="N73" s="22">
        <f>IF(A73="","",IF(C73="","Date Check",IF(G73="","Status Check",IF(OR(G73="Won",G73="Lost",G73="Withdrawn"),IF(K73="","Decision Date Check","Closed"),IF(I73="","Schedule Check",IF(I73&lt;TODAY(),"Overdue",IF(I73&lt;=TODAY()+Assumptions!$F$4,"Due Soon",IF(H73="","Contact Review",IF(TODAY()-H73&gt;Assumptions!$F$5,"Contact Review","Scheduled")))))))))</f>
        <v/>
      </c>
    </row>
    <row r="74">
      <c r="A74" s="17" t="n"/>
      <c r="B74" s="18" t="n"/>
      <c r="C74" s="31" t="n"/>
      <c r="D74" s="18" t="n"/>
      <c r="E74" s="32" t="n"/>
      <c r="F74" s="18" t="n"/>
      <c r="G74" s="17" t="n"/>
      <c r="H74" s="31" t="n"/>
      <c r="I74" s="31" t="n"/>
      <c r="J74" s="17" t="n"/>
      <c r="K74" s="31" t="n"/>
      <c r="L74" s="18" t="n"/>
      <c r="M74" s="23">
        <f>IF(A74="","",IF(C74="","",MAX(0,IF(K74&lt;&gt;"",K74-C74,TODAY()-C74))))</f>
        <v/>
      </c>
      <c r="N74" s="24">
        <f>IF(A74="","",IF(C74="","Date Check",IF(G74="","Status Check",IF(OR(G74="Won",G74="Lost",G74="Withdrawn"),IF(K74="","Decision Date Check","Closed"),IF(I74="","Schedule Check",IF(I74&lt;TODAY(),"Overdue",IF(I74&lt;=TODAY()+Assumptions!$F$4,"Due Soon",IF(H74="","Contact Review",IF(TODAY()-H74&gt;Assumptions!$F$5,"Contact Review","Scheduled")))))))))</f>
        <v/>
      </c>
    </row>
    <row r="75">
      <c r="A75" s="17" t="n"/>
      <c r="B75" s="18" t="n"/>
      <c r="C75" s="31" t="n"/>
      <c r="D75" s="18" t="n"/>
      <c r="E75" s="32" t="n"/>
      <c r="F75" s="18" t="n"/>
      <c r="G75" s="17" t="n"/>
      <c r="H75" s="31" t="n"/>
      <c r="I75" s="31" t="n"/>
      <c r="J75" s="17" t="n"/>
      <c r="K75" s="31" t="n"/>
      <c r="L75" s="18" t="n"/>
      <c r="M75" s="21">
        <f>IF(A75="","",IF(C75="","",MAX(0,IF(K75&lt;&gt;"",K75-C75,TODAY()-C75))))</f>
        <v/>
      </c>
      <c r="N75" s="22">
        <f>IF(A75="","",IF(C75="","Date Check",IF(G75="","Status Check",IF(OR(G75="Won",G75="Lost",G75="Withdrawn"),IF(K75="","Decision Date Check","Closed"),IF(I75="","Schedule Check",IF(I75&lt;TODAY(),"Overdue",IF(I75&lt;=TODAY()+Assumptions!$F$4,"Due Soon",IF(H75="","Contact Review",IF(TODAY()-H75&gt;Assumptions!$F$5,"Contact Review","Scheduled")))))))))</f>
        <v/>
      </c>
    </row>
    <row r="76">
      <c r="A76" s="17" t="n"/>
      <c r="B76" s="18" t="n"/>
      <c r="C76" s="31" t="n"/>
      <c r="D76" s="18" t="n"/>
      <c r="E76" s="32" t="n"/>
      <c r="F76" s="18" t="n"/>
      <c r="G76" s="17" t="n"/>
      <c r="H76" s="31" t="n"/>
      <c r="I76" s="31" t="n"/>
      <c r="J76" s="17" t="n"/>
      <c r="K76" s="31" t="n"/>
      <c r="L76" s="18" t="n"/>
      <c r="M76" s="23">
        <f>IF(A76="","",IF(C76="","",MAX(0,IF(K76&lt;&gt;"",K76-C76,TODAY()-C76))))</f>
        <v/>
      </c>
      <c r="N76" s="24">
        <f>IF(A76="","",IF(C76="","Date Check",IF(G76="","Status Check",IF(OR(G76="Won",G76="Lost",G76="Withdrawn"),IF(K76="","Decision Date Check","Closed"),IF(I76="","Schedule Check",IF(I76&lt;TODAY(),"Overdue",IF(I76&lt;=TODAY()+Assumptions!$F$4,"Due Soon",IF(H76="","Contact Review",IF(TODAY()-H76&gt;Assumptions!$F$5,"Contact Review","Scheduled")))))))))</f>
        <v/>
      </c>
    </row>
    <row r="77">
      <c r="A77" s="17" t="n"/>
      <c r="B77" s="18" t="n"/>
      <c r="C77" s="31" t="n"/>
      <c r="D77" s="18" t="n"/>
      <c r="E77" s="32" t="n"/>
      <c r="F77" s="18" t="n"/>
      <c r="G77" s="17" t="n"/>
      <c r="H77" s="31" t="n"/>
      <c r="I77" s="31" t="n"/>
      <c r="J77" s="17" t="n"/>
      <c r="K77" s="31" t="n"/>
      <c r="L77" s="18" t="n"/>
      <c r="M77" s="21">
        <f>IF(A77="","",IF(C77="","",MAX(0,IF(K77&lt;&gt;"",K77-C77,TODAY()-C77))))</f>
        <v/>
      </c>
      <c r="N77" s="22">
        <f>IF(A77="","",IF(C77="","Date Check",IF(G77="","Status Check",IF(OR(G77="Won",G77="Lost",G77="Withdrawn"),IF(K77="","Decision Date Check","Closed"),IF(I77="","Schedule Check",IF(I77&lt;TODAY(),"Overdue",IF(I77&lt;=TODAY()+Assumptions!$F$4,"Due Soon",IF(H77="","Contact Review",IF(TODAY()-H77&gt;Assumptions!$F$5,"Contact Review","Scheduled")))))))))</f>
        <v/>
      </c>
    </row>
    <row r="78">
      <c r="A78" s="17" t="n"/>
      <c r="B78" s="18" t="n"/>
      <c r="C78" s="31" t="n"/>
      <c r="D78" s="18" t="n"/>
      <c r="E78" s="32" t="n"/>
      <c r="F78" s="18" t="n"/>
      <c r="G78" s="17" t="n"/>
      <c r="H78" s="31" t="n"/>
      <c r="I78" s="31" t="n"/>
      <c r="J78" s="17" t="n"/>
      <c r="K78" s="31" t="n"/>
      <c r="L78" s="18" t="n"/>
      <c r="M78" s="23">
        <f>IF(A78="","",IF(C78="","",MAX(0,IF(K78&lt;&gt;"",K78-C78,TODAY()-C78))))</f>
        <v/>
      </c>
      <c r="N78" s="24">
        <f>IF(A78="","",IF(C78="","Date Check",IF(G78="","Status Check",IF(OR(G78="Won",G78="Lost",G78="Withdrawn"),IF(K78="","Decision Date Check","Closed"),IF(I78="","Schedule Check",IF(I78&lt;TODAY(),"Overdue",IF(I78&lt;=TODAY()+Assumptions!$F$4,"Due Soon",IF(H78="","Contact Review",IF(TODAY()-H78&gt;Assumptions!$F$5,"Contact Review","Scheduled")))))))))</f>
        <v/>
      </c>
    </row>
    <row r="79">
      <c r="A79" s="17" t="n"/>
      <c r="B79" s="18" t="n"/>
      <c r="C79" s="31" t="n"/>
      <c r="D79" s="18" t="n"/>
      <c r="E79" s="32" t="n"/>
      <c r="F79" s="18" t="n"/>
      <c r="G79" s="17" t="n"/>
      <c r="H79" s="31" t="n"/>
      <c r="I79" s="31" t="n"/>
      <c r="J79" s="17" t="n"/>
      <c r="K79" s="31" t="n"/>
      <c r="L79" s="18" t="n"/>
      <c r="M79" s="21">
        <f>IF(A79="","",IF(C79="","",MAX(0,IF(K79&lt;&gt;"",K79-C79,TODAY()-C79))))</f>
        <v/>
      </c>
      <c r="N79" s="22">
        <f>IF(A79="","",IF(C79="","Date Check",IF(G79="","Status Check",IF(OR(G79="Won",G79="Lost",G79="Withdrawn"),IF(K79="","Decision Date Check","Closed"),IF(I79="","Schedule Check",IF(I79&lt;TODAY(),"Overdue",IF(I79&lt;=TODAY()+Assumptions!$F$4,"Due Soon",IF(H79="","Contact Review",IF(TODAY()-H79&gt;Assumptions!$F$5,"Contact Review","Scheduled")))))))))</f>
        <v/>
      </c>
    </row>
    <row r="80">
      <c r="A80" s="17" t="n"/>
      <c r="B80" s="18" t="n"/>
      <c r="C80" s="31" t="n"/>
      <c r="D80" s="18" t="n"/>
      <c r="E80" s="32" t="n"/>
      <c r="F80" s="18" t="n"/>
      <c r="G80" s="17" t="n"/>
      <c r="H80" s="31" t="n"/>
      <c r="I80" s="31" t="n"/>
      <c r="J80" s="17" t="n"/>
      <c r="K80" s="31" t="n"/>
      <c r="L80" s="18" t="n"/>
      <c r="M80" s="23">
        <f>IF(A80="","",IF(C80="","",MAX(0,IF(K80&lt;&gt;"",K80-C80,TODAY()-C80))))</f>
        <v/>
      </c>
      <c r="N80" s="24">
        <f>IF(A80="","",IF(C80="","Date Check",IF(G80="","Status Check",IF(OR(G80="Won",G80="Lost",G80="Withdrawn"),IF(K80="","Decision Date Check","Closed"),IF(I80="","Schedule Check",IF(I80&lt;TODAY(),"Overdue",IF(I80&lt;=TODAY()+Assumptions!$F$4,"Due Soon",IF(H80="","Contact Review",IF(TODAY()-H80&gt;Assumptions!$F$5,"Contact Review","Scheduled")))))))))</f>
        <v/>
      </c>
    </row>
    <row r="81">
      <c r="A81" s="17" t="n"/>
      <c r="B81" s="18" t="n"/>
      <c r="C81" s="31" t="n"/>
      <c r="D81" s="18" t="n"/>
      <c r="E81" s="32" t="n"/>
      <c r="F81" s="18" t="n"/>
      <c r="G81" s="17" t="n"/>
      <c r="H81" s="31" t="n"/>
      <c r="I81" s="31" t="n"/>
      <c r="J81" s="17" t="n"/>
      <c r="K81" s="31" t="n"/>
      <c r="L81" s="18" t="n"/>
      <c r="M81" s="21">
        <f>IF(A81="","",IF(C81="","",MAX(0,IF(K81&lt;&gt;"",K81-C81,TODAY()-C81))))</f>
        <v/>
      </c>
      <c r="N81" s="22">
        <f>IF(A81="","",IF(C81="","Date Check",IF(G81="","Status Check",IF(OR(G81="Won",G81="Lost",G81="Withdrawn"),IF(K81="","Decision Date Check","Closed"),IF(I81="","Schedule Check",IF(I81&lt;TODAY(),"Overdue",IF(I81&lt;=TODAY()+Assumptions!$F$4,"Due Soon",IF(H81="","Contact Review",IF(TODAY()-H81&gt;Assumptions!$F$5,"Contact Review","Scheduled")))))))))</f>
        <v/>
      </c>
    </row>
    <row r="82">
      <c r="A82" s="17" t="n"/>
      <c r="B82" s="18" t="n"/>
      <c r="C82" s="31" t="n"/>
      <c r="D82" s="18" t="n"/>
      <c r="E82" s="32" t="n"/>
      <c r="F82" s="18" t="n"/>
      <c r="G82" s="17" t="n"/>
      <c r="H82" s="31" t="n"/>
      <c r="I82" s="31" t="n"/>
      <c r="J82" s="17" t="n"/>
      <c r="K82" s="31" t="n"/>
      <c r="L82" s="18" t="n"/>
      <c r="M82" s="23">
        <f>IF(A82="","",IF(C82="","",MAX(0,IF(K82&lt;&gt;"",K82-C82,TODAY()-C82))))</f>
        <v/>
      </c>
      <c r="N82" s="24">
        <f>IF(A82="","",IF(C82="","Date Check",IF(G82="","Status Check",IF(OR(G82="Won",G82="Lost",G82="Withdrawn"),IF(K82="","Decision Date Check","Closed"),IF(I82="","Schedule Check",IF(I82&lt;TODAY(),"Overdue",IF(I82&lt;=TODAY()+Assumptions!$F$4,"Due Soon",IF(H82="","Contact Review",IF(TODAY()-H82&gt;Assumptions!$F$5,"Contact Review","Scheduled")))))))))</f>
        <v/>
      </c>
    </row>
    <row r="83">
      <c r="A83" s="17" t="n"/>
      <c r="B83" s="18" t="n"/>
      <c r="C83" s="31" t="n"/>
      <c r="D83" s="18" t="n"/>
      <c r="E83" s="32" t="n"/>
      <c r="F83" s="18" t="n"/>
      <c r="G83" s="17" t="n"/>
      <c r="H83" s="31" t="n"/>
      <c r="I83" s="31" t="n"/>
      <c r="J83" s="17" t="n"/>
      <c r="K83" s="31" t="n"/>
      <c r="L83" s="18" t="n"/>
      <c r="M83" s="21">
        <f>IF(A83="","",IF(C83="","",MAX(0,IF(K83&lt;&gt;"",K83-C83,TODAY()-C83))))</f>
        <v/>
      </c>
      <c r="N83" s="22">
        <f>IF(A83="","",IF(C83="","Date Check",IF(G83="","Status Check",IF(OR(G83="Won",G83="Lost",G83="Withdrawn"),IF(K83="","Decision Date Check","Closed"),IF(I83="","Schedule Check",IF(I83&lt;TODAY(),"Overdue",IF(I83&lt;=TODAY()+Assumptions!$F$4,"Due Soon",IF(H83="","Contact Review",IF(TODAY()-H83&gt;Assumptions!$F$5,"Contact Review","Scheduled")))))))))</f>
        <v/>
      </c>
    </row>
    <row r="84">
      <c r="A84" s="17" t="n"/>
      <c r="B84" s="18" t="n"/>
      <c r="C84" s="31" t="n"/>
      <c r="D84" s="18" t="n"/>
      <c r="E84" s="32" t="n"/>
      <c r="F84" s="18" t="n"/>
      <c r="G84" s="17" t="n"/>
      <c r="H84" s="31" t="n"/>
      <c r="I84" s="31" t="n"/>
      <c r="J84" s="17" t="n"/>
      <c r="K84" s="31" t="n"/>
      <c r="L84" s="18" t="n"/>
      <c r="M84" s="23">
        <f>IF(A84="","",IF(C84="","",MAX(0,IF(K84&lt;&gt;"",K84-C84,TODAY()-C84))))</f>
        <v/>
      </c>
      <c r="N84" s="24">
        <f>IF(A84="","",IF(C84="","Date Check",IF(G84="","Status Check",IF(OR(G84="Won",G84="Lost",G84="Withdrawn"),IF(K84="","Decision Date Check","Closed"),IF(I84="","Schedule Check",IF(I84&lt;TODAY(),"Overdue",IF(I84&lt;=TODAY()+Assumptions!$F$4,"Due Soon",IF(H84="","Contact Review",IF(TODAY()-H84&gt;Assumptions!$F$5,"Contact Review","Scheduled")))))))))</f>
        <v/>
      </c>
    </row>
    <row r="85">
      <c r="A85" s="17" t="n"/>
      <c r="B85" s="18" t="n"/>
      <c r="C85" s="31" t="n"/>
      <c r="D85" s="18" t="n"/>
      <c r="E85" s="32" t="n"/>
      <c r="F85" s="18" t="n"/>
      <c r="G85" s="17" t="n"/>
      <c r="H85" s="31" t="n"/>
      <c r="I85" s="31" t="n"/>
      <c r="J85" s="17" t="n"/>
      <c r="K85" s="31" t="n"/>
      <c r="L85" s="18" t="n"/>
      <c r="M85" s="21">
        <f>IF(A85="","",IF(C85="","",MAX(0,IF(K85&lt;&gt;"",K85-C85,TODAY()-C85))))</f>
        <v/>
      </c>
      <c r="N85" s="22">
        <f>IF(A85="","",IF(C85="","Date Check",IF(G85="","Status Check",IF(OR(G85="Won",G85="Lost",G85="Withdrawn"),IF(K85="","Decision Date Check","Closed"),IF(I85="","Schedule Check",IF(I85&lt;TODAY(),"Overdue",IF(I85&lt;=TODAY()+Assumptions!$F$4,"Due Soon",IF(H85="","Contact Review",IF(TODAY()-H85&gt;Assumptions!$F$5,"Contact Review","Scheduled")))))))))</f>
        <v/>
      </c>
    </row>
    <row r="86">
      <c r="A86" s="17" t="n"/>
      <c r="B86" s="18" t="n"/>
      <c r="C86" s="31" t="n"/>
      <c r="D86" s="18" t="n"/>
      <c r="E86" s="32" t="n"/>
      <c r="F86" s="18" t="n"/>
      <c r="G86" s="17" t="n"/>
      <c r="H86" s="31" t="n"/>
      <c r="I86" s="31" t="n"/>
      <c r="J86" s="17" t="n"/>
      <c r="K86" s="31" t="n"/>
      <c r="L86" s="18" t="n"/>
      <c r="M86" s="23">
        <f>IF(A86="","",IF(C86="","",MAX(0,IF(K86&lt;&gt;"",K86-C86,TODAY()-C86))))</f>
        <v/>
      </c>
      <c r="N86" s="24">
        <f>IF(A86="","",IF(C86="","Date Check",IF(G86="","Status Check",IF(OR(G86="Won",G86="Lost",G86="Withdrawn"),IF(K86="","Decision Date Check","Closed"),IF(I86="","Schedule Check",IF(I86&lt;TODAY(),"Overdue",IF(I86&lt;=TODAY()+Assumptions!$F$4,"Due Soon",IF(H86="","Contact Review",IF(TODAY()-H86&gt;Assumptions!$F$5,"Contact Review","Scheduled")))))))))</f>
        <v/>
      </c>
    </row>
    <row r="87">
      <c r="A87" s="17" t="n"/>
      <c r="B87" s="18" t="n"/>
      <c r="C87" s="31" t="n"/>
      <c r="D87" s="18" t="n"/>
      <c r="E87" s="32" t="n"/>
      <c r="F87" s="18" t="n"/>
      <c r="G87" s="17" t="n"/>
      <c r="H87" s="31" t="n"/>
      <c r="I87" s="31" t="n"/>
      <c r="J87" s="17" t="n"/>
      <c r="K87" s="31" t="n"/>
      <c r="L87" s="18" t="n"/>
      <c r="M87" s="21">
        <f>IF(A87="","",IF(C87="","",MAX(0,IF(K87&lt;&gt;"",K87-C87,TODAY()-C87))))</f>
        <v/>
      </c>
      <c r="N87" s="22">
        <f>IF(A87="","",IF(C87="","Date Check",IF(G87="","Status Check",IF(OR(G87="Won",G87="Lost",G87="Withdrawn"),IF(K87="","Decision Date Check","Closed"),IF(I87="","Schedule Check",IF(I87&lt;TODAY(),"Overdue",IF(I87&lt;=TODAY()+Assumptions!$F$4,"Due Soon",IF(H87="","Contact Review",IF(TODAY()-H87&gt;Assumptions!$F$5,"Contact Review","Scheduled")))))))))</f>
        <v/>
      </c>
    </row>
    <row r="88">
      <c r="A88" s="17" t="n"/>
      <c r="B88" s="18" t="n"/>
      <c r="C88" s="31" t="n"/>
      <c r="D88" s="18" t="n"/>
      <c r="E88" s="32" t="n"/>
      <c r="F88" s="18" t="n"/>
      <c r="G88" s="17" t="n"/>
      <c r="H88" s="31" t="n"/>
      <c r="I88" s="31" t="n"/>
      <c r="J88" s="17" t="n"/>
      <c r="K88" s="31" t="n"/>
      <c r="L88" s="18" t="n"/>
      <c r="M88" s="23">
        <f>IF(A88="","",IF(C88="","",MAX(0,IF(K88&lt;&gt;"",K88-C88,TODAY()-C88))))</f>
        <v/>
      </c>
      <c r="N88" s="24">
        <f>IF(A88="","",IF(C88="","Date Check",IF(G88="","Status Check",IF(OR(G88="Won",G88="Lost",G88="Withdrawn"),IF(K88="","Decision Date Check","Closed"),IF(I88="","Schedule Check",IF(I88&lt;TODAY(),"Overdue",IF(I88&lt;=TODAY()+Assumptions!$F$4,"Due Soon",IF(H88="","Contact Review",IF(TODAY()-H88&gt;Assumptions!$F$5,"Contact Review","Scheduled")))))))))</f>
        <v/>
      </c>
    </row>
    <row r="89">
      <c r="A89" s="17" t="n"/>
      <c r="B89" s="18" t="n"/>
      <c r="C89" s="31" t="n"/>
      <c r="D89" s="18" t="n"/>
      <c r="E89" s="32" t="n"/>
      <c r="F89" s="18" t="n"/>
      <c r="G89" s="17" t="n"/>
      <c r="H89" s="31" t="n"/>
      <c r="I89" s="31" t="n"/>
      <c r="J89" s="17" t="n"/>
      <c r="K89" s="31" t="n"/>
      <c r="L89" s="18" t="n"/>
      <c r="M89" s="21">
        <f>IF(A89="","",IF(C89="","",MAX(0,IF(K89&lt;&gt;"",K89-C89,TODAY()-C89))))</f>
        <v/>
      </c>
      <c r="N89" s="22">
        <f>IF(A89="","",IF(C89="","Date Check",IF(G89="","Status Check",IF(OR(G89="Won",G89="Lost",G89="Withdrawn"),IF(K89="","Decision Date Check","Closed"),IF(I89="","Schedule Check",IF(I89&lt;TODAY(),"Overdue",IF(I89&lt;=TODAY()+Assumptions!$F$4,"Due Soon",IF(H89="","Contact Review",IF(TODAY()-H89&gt;Assumptions!$F$5,"Contact Review","Scheduled")))))))))</f>
        <v/>
      </c>
    </row>
    <row r="90">
      <c r="A90" s="17" t="n"/>
      <c r="B90" s="18" t="n"/>
      <c r="C90" s="31" t="n"/>
      <c r="D90" s="18" t="n"/>
      <c r="E90" s="32" t="n"/>
      <c r="F90" s="18" t="n"/>
      <c r="G90" s="17" t="n"/>
      <c r="H90" s="31" t="n"/>
      <c r="I90" s="31" t="n"/>
      <c r="J90" s="17" t="n"/>
      <c r="K90" s="31" t="n"/>
      <c r="L90" s="18" t="n"/>
      <c r="M90" s="23">
        <f>IF(A90="","",IF(C90="","",MAX(0,IF(K90&lt;&gt;"",K90-C90,TODAY()-C90))))</f>
        <v/>
      </c>
      <c r="N90" s="24">
        <f>IF(A90="","",IF(C90="","Date Check",IF(G90="","Status Check",IF(OR(G90="Won",G90="Lost",G90="Withdrawn"),IF(K90="","Decision Date Check","Closed"),IF(I90="","Schedule Check",IF(I90&lt;TODAY(),"Overdue",IF(I90&lt;=TODAY()+Assumptions!$F$4,"Due Soon",IF(H90="","Contact Review",IF(TODAY()-H90&gt;Assumptions!$F$5,"Contact Review","Scheduled")))))))))</f>
        <v/>
      </c>
    </row>
    <row r="91">
      <c r="A91" s="17" t="n"/>
      <c r="B91" s="18" t="n"/>
      <c r="C91" s="31" t="n"/>
      <c r="D91" s="18" t="n"/>
      <c r="E91" s="32" t="n"/>
      <c r="F91" s="18" t="n"/>
      <c r="G91" s="17" t="n"/>
      <c r="H91" s="31" t="n"/>
      <c r="I91" s="31" t="n"/>
      <c r="J91" s="17" t="n"/>
      <c r="K91" s="31" t="n"/>
      <c r="L91" s="18" t="n"/>
      <c r="M91" s="21">
        <f>IF(A91="","",IF(C91="","",MAX(0,IF(K91&lt;&gt;"",K91-C91,TODAY()-C91))))</f>
        <v/>
      </c>
      <c r="N91" s="22">
        <f>IF(A91="","",IF(C91="","Date Check",IF(G91="","Status Check",IF(OR(G91="Won",G91="Lost",G91="Withdrawn"),IF(K91="","Decision Date Check","Closed"),IF(I91="","Schedule Check",IF(I91&lt;TODAY(),"Overdue",IF(I91&lt;=TODAY()+Assumptions!$F$4,"Due Soon",IF(H91="","Contact Review",IF(TODAY()-H91&gt;Assumptions!$F$5,"Contact Review","Scheduled")))))))))</f>
        <v/>
      </c>
    </row>
    <row r="92">
      <c r="A92" s="17" t="n"/>
      <c r="B92" s="18" t="n"/>
      <c r="C92" s="31" t="n"/>
      <c r="D92" s="18" t="n"/>
      <c r="E92" s="32" t="n"/>
      <c r="F92" s="18" t="n"/>
      <c r="G92" s="17" t="n"/>
      <c r="H92" s="31" t="n"/>
      <c r="I92" s="31" t="n"/>
      <c r="J92" s="17" t="n"/>
      <c r="K92" s="31" t="n"/>
      <c r="L92" s="18" t="n"/>
      <c r="M92" s="23">
        <f>IF(A92="","",IF(C92="","",MAX(0,IF(K92&lt;&gt;"",K92-C92,TODAY()-C92))))</f>
        <v/>
      </c>
      <c r="N92" s="24">
        <f>IF(A92="","",IF(C92="","Date Check",IF(G92="","Status Check",IF(OR(G92="Won",G92="Lost",G92="Withdrawn"),IF(K92="","Decision Date Check","Closed"),IF(I92="","Schedule Check",IF(I92&lt;TODAY(),"Overdue",IF(I92&lt;=TODAY()+Assumptions!$F$4,"Due Soon",IF(H92="","Contact Review",IF(TODAY()-H92&gt;Assumptions!$F$5,"Contact Review","Scheduled")))))))))</f>
        <v/>
      </c>
    </row>
    <row r="93">
      <c r="A93" s="17" t="n"/>
      <c r="B93" s="18" t="n"/>
      <c r="C93" s="31" t="n"/>
      <c r="D93" s="18" t="n"/>
      <c r="E93" s="32" t="n"/>
      <c r="F93" s="18" t="n"/>
      <c r="G93" s="17" t="n"/>
      <c r="H93" s="31" t="n"/>
      <c r="I93" s="31" t="n"/>
      <c r="J93" s="17" t="n"/>
      <c r="K93" s="31" t="n"/>
      <c r="L93" s="18" t="n"/>
      <c r="M93" s="21">
        <f>IF(A93="","",IF(C93="","",MAX(0,IF(K93&lt;&gt;"",K93-C93,TODAY()-C93))))</f>
        <v/>
      </c>
      <c r="N93" s="22">
        <f>IF(A93="","",IF(C93="","Date Check",IF(G93="","Status Check",IF(OR(G93="Won",G93="Lost",G93="Withdrawn"),IF(K93="","Decision Date Check","Closed"),IF(I93="","Schedule Check",IF(I93&lt;TODAY(),"Overdue",IF(I93&lt;=TODAY()+Assumptions!$F$4,"Due Soon",IF(H93="","Contact Review",IF(TODAY()-H93&gt;Assumptions!$F$5,"Contact Review","Scheduled")))))))))</f>
        <v/>
      </c>
    </row>
    <row r="94">
      <c r="A94" s="17" t="n"/>
      <c r="B94" s="18" t="n"/>
      <c r="C94" s="31" t="n"/>
      <c r="D94" s="18" t="n"/>
      <c r="E94" s="32" t="n"/>
      <c r="F94" s="18" t="n"/>
      <c r="G94" s="17" t="n"/>
      <c r="H94" s="31" t="n"/>
      <c r="I94" s="31" t="n"/>
      <c r="J94" s="17" t="n"/>
      <c r="K94" s="31" t="n"/>
      <c r="L94" s="18" t="n"/>
      <c r="M94" s="23">
        <f>IF(A94="","",IF(C94="","",MAX(0,IF(K94&lt;&gt;"",K94-C94,TODAY()-C94))))</f>
        <v/>
      </c>
      <c r="N94" s="24">
        <f>IF(A94="","",IF(C94="","Date Check",IF(G94="","Status Check",IF(OR(G94="Won",G94="Lost",G94="Withdrawn"),IF(K94="","Decision Date Check","Closed"),IF(I94="","Schedule Check",IF(I94&lt;TODAY(),"Overdue",IF(I94&lt;=TODAY()+Assumptions!$F$4,"Due Soon",IF(H94="","Contact Review",IF(TODAY()-H94&gt;Assumptions!$F$5,"Contact Review","Scheduled")))))))))</f>
        <v/>
      </c>
    </row>
    <row r="95">
      <c r="A95" s="17" t="n"/>
      <c r="B95" s="18" t="n"/>
      <c r="C95" s="31" t="n"/>
      <c r="D95" s="18" t="n"/>
      <c r="E95" s="32" t="n"/>
      <c r="F95" s="18" t="n"/>
      <c r="G95" s="17" t="n"/>
      <c r="H95" s="31" t="n"/>
      <c r="I95" s="31" t="n"/>
      <c r="J95" s="17" t="n"/>
      <c r="K95" s="31" t="n"/>
      <c r="L95" s="18" t="n"/>
      <c r="M95" s="21">
        <f>IF(A95="","",IF(C95="","",MAX(0,IF(K95&lt;&gt;"",K95-C95,TODAY()-C95))))</f>
        <v/>
      </c>
      <c r="N95" s="22">
        <f>IF(A95="","",IF(C95="","Date Check",IF(G95="","Status Check",IF(OR(G95="Won",G95="Lost",G95="Withdrawn"),IF(K95="","Decision Date Check","Closed"),IF(I95="","Schedule Check",IF(I95&lt;TODAY(),"Overdue",IF(I95&lt;=TODAY()+Assumptions!$F$4,"Due Soon",IF(H95="","Contact Review",IF(TODAY()-H95&gt;Assumptions!$F$5,"Contact Review","Scheduled")))))))))</f>
        <v/>
      </c>
    </row>
    <row r="96">
      <c r="A96" s="17" t="n"/>
      <c r="B96" s="18" t="n"/>
      <c r="C96" s="31" t="n"/>
      <c r="D96" s="18" t="n"/>
      <c r="E96" s="32" t="n"/>
      <c r="F96" s="18" t="n"/>
      <c r="G96" s="17" t="n"/>
      <c r="H96" s="31" t="n"/>
      <c r="I96" s="31" t="n"/>
      <c r="J96" s="17" t="n"/>
      <c r="K96" s="31" t="n"/>
      <c r="L96" s="18" t="n"/>
      <c r="M96" s="23">
        <f>IF(A96="","",IF(C96="","",MAX(0,IF(K96&lt;&gt;"",K96-C96,TODAY()-C96))))</f>
        <v/>
      </c>
      <c r="N96" s="24">
        <f>IF(A96="","",IF(C96="","Date Check",IF(G96="","Status Check",IF(OR(G96="Won",G96="Lost",G96="Withdrawn"),IF(K96="","Decision Date Check","Closed"),IF(I96="","Schedule Check",IF(I96&lt;TODAY(),"Overdue",IF(I96&lt;=TODAY()+Assumptions!$F$4,"Due Soon",IF(H96="","Contact Review",IF(TODAY()-H96&gt;Assumptions!$F$5,"Contact Review","Scheduled")))))))))</f>
        <v/>
      </c>
    </row>
    <row r="97">
      <c r="A97" s="17" t="n"/>
      <c r="B97" s="18" t="n"/>
      <c r="C97" s="31" t="n"/>
      <c r="D97" s="18" t="n"/>
      <c r="E97" s="32" t="n"/>
      <c r="F97" s="18" t="n"/>
      <c r="G97" s="17" t="n"/>
      <c r="H97" s="31" t="n"/>
      <c r="I97" s="31" t="n"/>
      <c r="J97" s="17" t="n"/>
      <c r="K97" s="31" t="n"/>
      <c r="L97" s="18" t="n"/>
      <c r="M97" s="21">
        <f>IF(A97="","",IF(C97="","",MAX(0,IF(K97&lt;&gt;"",K97-C97,TODAY()-C97))))</f>
        <v/>
      </c>
      <c r="N97" s="22">
        <f>IF(A97="","",IF(C97="","Date Check",IF(G97="","Status Check",IF(OR(G97="Won",G97="Lost",G97="Withdrawn"),IF(K97="","Decision Date Check","Closed"),IF(I97="","Schedule Check",IF(I97&lt;TODAY(),"Overdue",IF(I97&lt;=TODAY()+Assumptions!$F$4,"Due Soon",IF(H97="","Contact Review",IF(TODAY()-H97&gt;Assumptions!$F$5,"Contact Review","Scheduled")))))))))</f>
        <v/>
      </c>
    </row>
    <row r="98">
      <c r="A98" s="17" t="n"/>
      <c r="B98" s="18" t="n"/>
      <c r="C98" s="31" t="n"/>
      <c r="D98" s="18" t="n"/>
      <c r="E98" s="32" t="n"/>
      <c r="F98" s="18" t="n"/>
      <c r="G98" s="17" t="n"/>
      <c r="H98" s="31" t="n"/>
      <c r="I98" s="31" t="n"/>
      <c r="J98" s="17" t="n"/>
      <c r="K98" s="31" t="n"/>
      <c r="L98" s="18" t="n"/>
      <c r="M98" s="23">
        <f>IF(A98="","",IF(C98="","",MAX(0,IF(K98&lt;&gt;"",K98-C98,TODAY()-C98))))</f>
        <v/>
      </c>
      <c r="N98" s="24">
        <f>IF(A98="","",IF(C98="","Date Check",IF(G98="","Status Check",IF(OR(G98="Won",G98="Lost",G98="Withdrawn"),IF(K98="","Decision Date Check","Closed"),IF(I98="","Schedule Check",IF(I98&lt;TODAY(),"Overdue",IF(I98&lt;=TODAY()+Assumptions!$F$4,"Due Soon",IF(H98="","Contact Review",IF(TODAY()-H98&gt;Assumptions!$F$5,"Contact Review","Scheduled")))))))))</f>
        <v/>
      </c>
    </row>
    <row r="99">
      <c r="A99" s="17" t="n"/>
      <c r="B99" s="18" t="n"/>
      <c r="C99" s="31" t="n"/>
      <c r="D99" s="18" t="n"/>
      <c r="E99" s="32" t="n"/>
      <c r="F99" s="18" t="n"/>
      <c r="G99" s="17" t="n"/>
      <c r="H99" s="31" t="n"/>
      <c r="I99" s="31" t="n"/>
      <c r="J99" s="17" t="n"/>
      <c r="K99" s="31" t="n"/>
      <c r="L99" s="18" t="n"/>
      <c r="M99" s="21">
        <f>IF(A99="","",IF(C99="","",MAX(0,IF(K99&lt;&gt;"",K99-C99,TODAY()-C99))))</f>
        <v/>
      </c>
      <c r="N99" s="22">
        <f>IF(A99="","",IF(C99="","Date Check",IF(G99="","Status Check",IF(OR(G99="Won",G99="Lost",G99="Withdrawn"),IF(K99="","Decision Date Check","Closed"),IF(I99="","Schedule Check",IF(I99&lt;TODAY(),"Overdue",IF(I99&lt;=TODAY()+Assumptions!$F$4,"Due Soon",IF(H99="","Contact Review",IF(TODAY()-H99&gt;Assumptions!$F$5,"Contact Review","Scheduled")))))))))</f>
        <v/>
      </c>
    </row>
    <row r="100">
      <c r="A100" s="17" t="n"/>
      <c r="B100" s="18" t="n"/>
      <c r="C100" s="31" t="n"/>
      <c r="D100" s="18" t="n"/>
      <c r="E100" s="32" t="n"/>
      <c r="F100" s="18" t="n"/>
      <c r="G100" s="17" t="n"/>
      <c r="H100" s="31" t="n"/>
      <c r="I100" s="31" t="n"/>
      <c r="J100" s="17" t="n"/>
      <c r="K100" s="31" t="n"/>
      <c r="L100" s="18" t="n"/>
      <c r="M100" s="23">
        <f>IF(A100="","",IF(C100="","",MAX(0,IF(K100&lt;&gt;"",K100-C100,TODAY()-C100))))</f>
        <v/>
      </c>
      <c r="N100" s="24">
        <f>IF(A100="","",IF(C100="","Date Check",IF(G100="","Status Check",IF(OR(G100="Won",G100="Lost",G100="Withdrawn"),IF(K100="","Decision Date Check","Closed"),IF(I100="","Schedule Check",IF(I100&lt;TODAY(),"Overdue",IF(I100&lt;=TODAY()+Assumptions!$F$4,"Due Soon",IF(H100="","Contact Review",IF(TODAY()-H100&gt;Assumptions!$F$5,"Contact Review","Scheduled")))))))))</f>
        <v/>
      </c>
    </row>
    <row r="101">
      <c r="A101" s="17" t="n"/>
      <c r="B101" s="18" t="n"/>
      <c r="C101" s="31" t="n"/>
      <c r="D101" s="18" t="n"/>
      <c r="E101" s="32" t="n"/>
      <c r="F101" s="18" t="n"/>
      <c r="G101" s="17" t="n"/>
      <c r="H101" s="31" t="n"/>
      <c r="I101" s="31" t="n"/>
      <c r="J101" s="17" t="n"/>
      <c r="K101" s="31" t="n"/>
      <c r="L101" s="18" t="n"/>
      <c r="M101" s="21">
        <f>IF(A101="","",IF(C101="","",MAX(0,IF(K101&lt;&gt;"",K101-C101,TODAY()-C101))))</f>
        <v/>
      </c>
      <c r="N101" s="22">
        <f>IF(A101="","",IF(C101="","Date Check",IF(G101="","Status Check",IF(OR(G101="Won",G101="Lost",G101="Withdrawn"),IF(K101="","Decision Date Check","Closed"),IF(I101="","Schedule Check",IF(I101&lt;TODAY(),"Overdue",IF(I101&lt;=TODAY()+Assumptions!$F$4,"Due Soon",IF(H101="","Contact Review",IF(TODAY()-H101&gt;Assumptions!$F$5,"Contact Review","Scheduled")))))))))</f>
        <v/>
      </c>
    </row>
    <row r="102">
      <c r="A102" s="17" t="n"/>
      <c r="B102" s="18" t="n"/>
      <c r="C102" s="31" t="n"/>
      <c r="D102" s="18" t="n"/>
      <c r="E102" s="32" t="n"/>
      <c r="F102" s="18" t="n"/>
      <c r="G102" s="17" t="n"/>
      <c r="H102" s="31" t="n"/>
      <c r="I102" s="31" t="n"/>
      <c r="J102" s="17" t="n"/>
      <c r="K102" s="31" t="n"/>
      <c r="L102" s="18" t="n"/>
      <c r="M102" s="23">
        <f>IF(A102="","",IF(C102="","",MAX(0,IF(K102&lt;&gt;"",K102-C102,TODAY()-C102))))</f>
        <v/>
      </c>
      <c r="N102" s="24">
        <f>IF(A102="","",IF(C102="","Date Check",IF(G102="","Status Check",IF(OR(G102="Won",G102="Lost",G102="Withdrawn"),IF(K102="","Decision Date Check","Closed"),IF(I102="","Schedule Check",IF(I102&lt;TODAY(),"Overdue",IF(I102&lt;=TODAY()+Assumptions!$F$4,"Due Soon",IF(H102="","Contact Review",IF(TODAY()-H102&gt;Assumptions!$F$5,"Contact Review","Scheduled")))))))))</f>
        <v/>
      </c>
    </row>
    <row r="103">
      <c r="A103" s="17" t="n"/>
      <c r="B103" s="18" t="n"/>
      <c r="C103" s="31" t="n"/>
      <c r="D103" s="18" t="n"/>
      <c r="E103" s="32" t="n"/>
      <c r="F103" s="18" t="n"/>
      <c r="G103" s="17" t="n"/>
      <c r="H103" s="31" t="n"/>
      <c r="I103" s="31" t="n"/>
      <c r="J103" s="17" t="n"/>
      <c r="K103" s="31" t="n"/>
      <c r="L103" s="18" t="n"/>
      <c r="M103" s="21">
        <f>IF(A103="","",IF(C103="","",MAX(0,IF(K103&lt;&gt;"",K103-C103,TODAY()-C103))))</f>
        <v/>
      </c>
      <c r="N103" s="22">
        <f>IF(A103="","",IF(C103="","Date Check",IF(G103="","Status Check",IF(OR(G103="Won",G103="Lost",G103="Withdrawn"),IF(K103="","Decision Date Check","Closed"),IF(I103="","Schedule Check",IF(I103&lt;TODAY(),"Overdue",IF(I103&lt;=TODAY()+Assumptions!$F$4,"Due Soon",IF(H103="","Contact Review",IF(TODAY()-H103&gt;Assumptions!$F$5,"Contact Review","Scheduled")))))))))</f>
        <v/>
      </c>
    </row>
    <row r="104">
      <c r="A104" s="17" t="n"/>
      <c r="B104" s="18" t="n"/>
      <c r="C104" s="31" t="n"/>
      <c r="D104" s="18" t="n"/>
      <c r="E104" s="32" t="n"/>
      <c r="F104" s="18" t="n"/>
      <c r="G104" s="17" t="n"/>
      <c r="H104" s="31" t="n"/>
      <c r="I104" s="31" t="n"/>
      <c r="J104" s="17" t="n"/>
      <c r="K104" s="31" t="n"/>
      <c r="L104" s="18" t="n"/>
      <c r="M104" s="23">
        <f>IF(A104="","",IF(C104="","",MAX(0,IF(K104&lt;&gt;"",K104-C104,TODAY()-C104))))</f>
        <v/>
      </c>
      <c r="N104" s="24">
        <f>IF(A104="","",IF(C104="","Date Check",IF(G104="","Status Check",IF(OR(G104="Won",G104="Lost",G104="Withdrawn"),IF(K104="","Decision Date Check","Closed"),IF(I104="","Schedule Check",IF(I104&lt;TODAY(),"Overdue",IF(I104&lt;=TODAY()+Assumptions!$F$4,"Due Soon",IF(H104="","Contact Review",IF(TODAY()-H104&gt;Assumptions!$F$5,"Contact Review","Scheduled")))))))))</f>
        <v/>
      </c>
    </row>
  </sheetData>
  <autoFilter ref="A4:N104"/>
  <mergeCells count="1">
    <mergeCell ref="A1:N1"/>
  </mergeCells>
  <conditionalFormatting sqref="N5:N104">
    <cfRule type="expression" priority="1" dxfId="0">
      <formula>$N5="Overdue"</formula>
    </cfRule>
    <cfRule type="expression" priority="2" dxfId="1">
      <formula>$N5="Due Soon"</formula>
    </cfRule>
    <cfRule type="expression" priority="3" dxfId="2">
      <formula>$N5="Closed"</formula>
    </cfRule>
    <cfRule type="expression" priority="4" dxfId="3">
      <formula>OR($N5="Schedule Check",$N5="Contact Review",COUNTIF($N5,"*Check*")&gt;0)</formula>
    </cfRule>
  </conditionalFormatting>
  <conditionalFormatting sqref="G5:G104">
    <cfRule type="expression" priority="5" dxfId="2">
      <formula>$G5="Won"</formula>
    </cfRule>
  </conditionalFormatting>
  <dataValidations count="10">
    <dataValidation sqref="A5:A104" showDropDown="0" showInputMessage="0" showErrorMessage="0" allowBlank="0" errorTitle="Duplicate Quote ID" error="Enter a unique Quote ID or leave the row blank." promptTitle="Quote ID" prompt="Use a unique administrative quote identifier." type="custom">
      <formula1>OR(A5="",COUNTIF($A$5:$A$104,A5)=1)</formula1>
    </dataValidation>
    <dataValidation sqref="C5:C104" showDropDown="0" showInputMessage="0" showErrorMessage="0" allowBlank="0" errorTitle="Check the quote date" error="Enter a valid quote date between the earliest allowed date and today." type="custom">
      <formula1>OR(C5="",AND(ISNUMBER(C5),C5&gt;=INDIRECT("'Assumptions'!$F$6"),C5&lt;=TODAY()))</formula1>
    </dataValidation>
    <dataValidation sqref="D5:D104" showDropDown="0" showInputMessage="0" showErrorMessage="0" allowBlank="0" errorTitle="Check the line of business" error="Select a line of business from the editable list." promptTitle="Line of business" prompt="Choose a stable line-of-business value." type="list">
      <formula1>INDIRECT("'Assumptions'!$B$4:$B$10")</formula1>
    </dataValidation>
    <dataValidation sqref="E5:E104" showDropDown="0" showInputMessage="0" showErrorMessage="0" allowBlank="0" errorTitle="Check the quoted premium" error="Enter a nonnegative dollar amount within the editable maximum." type="decimal" operator="between">
      <formula1>0</formula1>
      <formula2>INDIRECT("'Assumptions'!$F$7")</formula2>
    </dataValidation>
    <dataValidation sqref="F5:F104" showDropDown="0" showInputMessage="0" showErrorMessage="0" allowBlank="0" errorTitle="Check the owner" error="Select an owner from the editable list." type="list">
      <formula1>INDIRECT("'Assumptions'!$C$4:$C$7")</formula1>
    </dataValidation>
    <dataValidation sqref="G5:G104" showDropDown="0" showInputMessage="0" showErrorMessage="0" allowBlank="0" errorTitle="Check the quote status" error="Select a quote status from the editable list." type="list">
      <formula1>INDIRECT("'Assumptions'!$A$4:$A$9")</formula1>
    </dataValidation>
    <dataValidation sqref="H5:H104" showDropDown="0" showInputMessage="0" showErrorMessage="0" allowBlank="0" errorTitle="Check the contact date" error="Enter a valid last-contact date on or after the quote date and not later than today." type="custom">
      <formula1>OR(H5="",AND(C5&lt;&gt;"",ISNUMBER(H5),H5&gt;=C5,H5&lt;=TODAY()))</formula1>
    </dataValidation>
    <dataValidation sqref="I5:I104" showDropDown="0" showInputMessage="0" showErrorMessage="0" allowBlank="0" errorTitle="Check the follow-up date" error="Enter a date on or after the quote date and within the editable future scheduling limit." type="custom">
      <formula1>OR(I5="",AND(C5&lt;&gt;"",ISNUMBER(I5),I5&gt;=C5,I5&lt;=TODAY()+INDIRECT("'Assumptions'!$F$8")))</formula1>
    </dataValidation>
    <dataValidation sqref="J5:J104" showDropDown="0" showInputMessage="0" showErrorMessage="0" allowBlank="0" errorTitle="Check the method" error="Select a follow-up method from the editable list." type="list">
      <formula1>INDIRECT("'Assumptions'!$D$4:$D$8")</formula1>
    </dataValidation>
    <dataValidation sqref="K5:K104" showDropDown="0" showInputMessage="0" showErrorMessage="0" allowBlank="0" errorTitle="Check the decision date" error="Enter a valid decision date on or after the quote date and not later than today." type="custom">
      <formula1>OR(K5="",AND(C5&lt;&gt;"",ISNUMBER(K5),K5&gt;=C5,K5&lt;=TODAY()))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7" customWidth="1" min="3" max="3"/>
    <col width="22" customWidth="1" min="4" max="4"/>
    <col width="31" customWidth="1" min="5" max="5"/>
    <col width="20" customWidth="1" min="6" max="6"/>
  </cols>
  <sheetData>
    <row r="1" ht="28" customHeight="1">
      <c r="A1" s="1" t="inlineStr">
        <is>
          <t>Insurance Quote Follow-Up Tracker — Editable Assumptions</t>
        </is>
      </c>
      <c r="B1" s="26" t="n"/>
      <c r="C1" s="26" t="n"/>
      <c r="D1" s="26" t="n"/>
      <c r="E1" s="26" t="n"/>
      <c r="F1" s="27" t="n"/>
    </row>
    <row r="2" ht="34" customHeight="1">
      <c r="A2" s="3" t="inlineStr">
        <is>
          <t>Edit existing choices and limits as agency practices change. These controls support administrative follow-up only.</t>
        </is>
      </c>
    </row>
    <row r="3" ht="32" customHeight="1">
      <c r="A3" s="5" t="inlineStr">
        <is>
          <t>Quote Status</t>
        </is>
      </c>
      <c r="B3" s="5" t="inlineStr">
        <is>
          <t>Line of Business</t>
        </is>
      </c>
      <c r="C3" s="5" t="inlineStr">
        <is>
          <t>Owner</t>
        </is>
      </c>
      <c r="D3" s="5" t="inlineStr">
        <is>
          <t>Follow-Up Method</t>
        </is>
      </c>
      <c r="E3" s="13" t="inlineStr">
        <is>
          <t>Control</t>
        </is>
      </c>
      <c r="F3" s="13" t="inlineStr">
        <is>
          <t>Editable Value</t>
        </is>
      </c>
    </row>
    <row r="4">
      <c r="A4" s="17" t="inlineStr">
        <is>
          <t>Open</t>
        </is>
      </c>
      <c r="B4" s="17" t="inlineStr">
        <is>
          <t>Personal Auto</t>
        </is>
      </c>
      <c r="C4" s="17" t="inlineStr">
        <is>
          <t>Avery Quill (Fictional)</t>
        </is>
      </c>
      <c r="D4" s="17" t="inlineStr">
        <is>
          <t>Email</t>
        </is>
      </c>
      <c r="E4" s="14" t="inlineStr">
        <is>
          <t>Upcoming alert days</t>
        </is>
      </c>
      <c r="F4" s="25" t="n">
        <v>7</v>
      </c>
    </row>
    <row r="5">
      <c r="A5" s="17" t="inlineStr">
        <is>
          <t>Follow-Up Scheduled</t>
        </is>
      </c>
      <c r="B5" s="17" t="inlineStr">
        <is>
          <t>Homeowners</t>
        </is>
      </c>
      <c r="C5" s="17" t="inlineStr">
        <is>
          <t>Jordan Ember (Fictional)</t>
        </is>
      </c>
      <c r="D5" s="17" t="inlineStr">
        <is>
          <t>Phone</t>
        </is>
      </c>
      <c r="E5" s="15" t="inlineStr">
        <is>
          <t>Stale contact days</t>
        </is>
      </c>
      <c r="F5" s="25" t="n">
        <v>14</v>
      </c>
    </row>
    <row r="6">
      <c r="A6" s="17" t="inlineStr">
        <is>
          <t>Awaiting Prospect</t>
        </is>
      </c>
      <c r="B6" s="17" t="inlineStr">
        <is>
          <t>Renters</t>
        </is>
      </c>
      <c r="C6" s="17" t="inlineStr">
        <is>
          <t>Riley North (Fictional)</t>
        </is>
      </c>
      <c r="D6" s="17" t="inlineStr">
        <is>
          <t>Video Meeting</t>
        </is>
      </c>
      <c r="E6" s="14" t="inlineStr">
        <is>
          <t>Earliest allowed quote date</t>
        </is>
      </c>
      <c r="F6" s="31" t="n">
        <v>45292</v>
      </c>
    </row>
    <row r="7">
      <c r="A7" s="17" t="inlineStr">
        <is>
          <t>Won</t>
        </is>
      </c>
      <c r="B7" s="17" t="inlineStr">
        <is>
          <t>Businessowners</t>
        </is>
      </c>
      <c r="C7" s="17" t="inlineStr">
        <is>
          <t>Casey Harbor (Fictional)</t>
        </is>
      </c>
      <c r="D7" s="17" t="inlineStr">
        <is>
          <t>In-Person Meeting</t>
        </is>
      </c>
      <c r="E7" s="15" t="inlineStr">
        <is>
          <t>Maximum quoted premium</t>
        </is>
      </c>
      <c r="F7" s="32" t="n">
        <v>1000000</v>
      </c>
    </row>
    <row r="8">
      <c r="A8" s="17" t="inlineStr">
        <is>
          <t>Lost</t>
        </is>
      </c>
      <c r="B8" s="17" t="inlineStr">
        <is>
          <t>Commercial General Liability</t>
        </is>
      </c>
      <c r="C8" s="14" t="n"/>
      <c r="D8" s="17" t="inlineStr">
        <is>
          <t>Other</t>
        </is>
      </c>
      <c r="E8" s="14" t="inlineStr">
        <is>
          <t>Maximum future scheduling days</t>
        </is>
      </c>
      <c r="F8" s="25" t="n">
        <v>365</v>
      </c>
    </row>
    <row r="9">
      <c r="A9" s="17" t="inlineStr">
        <is>
          <t>Withdrawn</t>
        </is>
      </c>
      <c r="B9" s="17" t="inlineStr">
        <is>
          <t>Workers' Compensation</t>
        </is>
      </c>
      <c r="C9" s="15" t="n"/>
      <c r="D9" s="15" t="n"/>
      <c r="E9" s="15" t="n"/>
      <c r="F9" s="15" t="n"/>
    </row>
    <row r="10">
      <c r="A10" s="14" t="n"/>
      <c r="B10" s="17" t="inlineStr">
        <is>
          <t>Umbrella</t>
        </is>
      </c>
      <c r="C10" s="14" t="n"/>
      <c r="D10" s="14" t="n"/>
      <c r="E10" s="14" t="n"/>
      <c r="F10" s="14" t="n"/>
    </row>
    <row r="11"/>
    <row r="12" ht="30" customHeight="1">
      <c r="A12" s="16" t="inlineStr">
        <is>
          <t>All names and quote examples in this workbook are fictional. List validation uses the populated choice ranges above.</t>
        </is>
      </c>
    </row>
  </sheetData>
  <autoFilter ref="A3:F10"/>
  <mergeCells count="1">
    <mergeCell ref="A1:F1"/>
  </mergeCells>
  <dataValidations count="4">
    <dataValidation sqref="F4:F5" showDropDown="0" showInputMessage="0" showErrorMessage="0" allowBlank="0" errorTitle="Check the day limit" error="Enter a whole number from 0 through 90." promptTitle="Editable day limit" prompt="Enter the number of days used by reminder formulas." type="whole" operator="between">
      <formula1>0</formula1>
      <formula2>90</formula2>
    </dataValidation>
    <dataValidation sqref="F6" showDropDown="0" showInputMessage="0" showErrorMessage="0" allowBlank="0" errorTitle="Check the earliest date" error="Enter a valid date that is not later than today." type="date" operator="between">
      <formula1>DATE(2016,1,1)</formula1>
      <formula2>TODAY()</formula2>
    </dataValidation>
    <dataValidation sqref="F7" showDropDown="0" showInputMessage="0" showErrorMessage="0" allowBlank="0" errorTitle="Check the premium limit" error="Enter a dollar amount from $0.00 through $10,000,000.00." type="decimal" operator="between">
      <formula1>0</formula1>
      <formula2>10000000</formula2>
    </dataValidation>
    <dataValidation sqref="F8" showDropDown="0" showInputMessage="0" showErrorMessage="0" allowBlank="0" errorTitle="Check the scheduling limit" error="Enter a whole number from 1 through 3,650." type="whole" operator="between">
      <formula1>1</formula1>
      <formula2>3650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2026-09-10T00:54:04Z</dcterms:created>
  <dcterms:modified xmlns:dcterms="http://purl.org/dc/terms/" xmlns:xsi="http://www.w3.org/2001/XMLSchema-instance" xsi:type="dcterms:W3CDTF">2026-09-10T00:54:05+00:00Z</dcterms:modified>
</cp:coreProperties>
</file>