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  <sz val="10"/>
    </font>
    <font>
      <color rgb="00263840"/>
      <sz val="10"/>
    </font>
    <font>
      <i val="1"/>
      <color rgb="005C6F78"/>
      <sz val="9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color rgb="00FFFFFF"/>
      </font>
      <fill>
        <patternFill patternType="solid">
          <fgColor rgb="00B5472F"/>
        </patternFill>
      </fill>
    </dxf>
    <dxf>
      <font>
        <color rgb="00FFFFFF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1" customWidth="1" min="1" max="1"/>
    <col width="20" customWidth="1" min="2" max="2"/>
    <col width="20" customWidth="1" min="3" max="3"/>
    <col width="3" customWidth="1" min="4" max="4"/>
    <col width="29" customWidth="1" min="5" max="5"/>
    <col width="16" customWidth="1" min="6" max="6"/>
    <col width="17" customWidth="1" min="7" max="7"/>
    <col width="20" customWidth="1" min="8" max="8"/>
  </cols>
  <sheetData>
    <row r="1" ht="30" customHeight="1">
      <c r="A1" s="1" t="inlineStr">
        <is>
          <t>Insurance Renewal Calendar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Report date</t>
        </is>
      </c>
      <c r="B2" s="3">
        <f>TODAY()</f>
        <v/>
      </c>
    </row>
    <row r="3" ht="32" customHeight="1">
      <c r="A3" s="4" t="inlineStr">
        <is>
          <t>Renewal Indicator</t>
        </is>
      </c>
      <c r="B3" s="4" t="inlineStr">
        <is>
          <t>Calculated Value</t>
        </is>
      </c>
      <c r="E3" s="4" t="inlineStr">
        <is>
          <t>Owner</t>
        </is>
      </c>
      <c r="F3" s="4" t="inlineStr">
        <is>
          <t>Unresolved</t>
        </is>
      </c>
      <c r="G3" s="4" t="inlineStr">
        <is>
          <t>Due Near Term</t>
        </is>
      </c>
      <c r="H3" s="4" t="inlineStr">
        <is>
          <t>Estimated Premium</t>
        </is>
      </c>
    </row>
    <row r="4" ht="24" customHeight="1">
      <c r="A4" s="5" t="inlineStr">
        <is>
          <t>Records entered</t>
        </is>
      </c>
      <c r="B4" s="6">
        <f>COUNTIF(Renewals!$A$5:$A$104,"&lt;&gt;")</f>
        <v/>
      </c>
      <c r="E4" s="5">
        <f>IF(Assumptions!G4="","",Assumptions!G4)</f>
        <v/>
      </c>
      <c r="F4" s="7">
        <f>IF(E4="","",COUNTIFS(Renewals!$A$5:$A$104,"&lt;&gt;",Renewals!$G$5:$G$104,E4,Renewals!$Q$5:$Q$104,"&lt;&gt;Complete",Renewals!$Q$5:$Q$104,"&lt;&gt;Closed"))</f>
        <v/>
      </c>
      <c r="G4" s="7">
        <f>IF(OR(E4="",Assumptions!$B$8=""),"",COUNTIFS(Renewals!$A$5:$A$104,"&lt;&gt;",Renewals!$G$5:$G$104,E4,Renewals!$F$5:$F$104,"&gt;="&amp;TODAY(),Renewals!$F$5:$F$104,"&lt;="&amp;TODAY()+Assumptions!$B$8,Renewals!$Q$5:$Q$104,"&lt;&gt;Complete",Renewals!$Q$5:$Q$104,"&lt;&gt;Closed"))</f>
        <v/>
      </c>
      <c r="H4" s="8">
        <f>IF(E4="","",IFERROR(SUMIFS(Renewals!$M$5:$M$104,Renewals!$G$5:$G$104,E4,Renewals!$Q$5:$Q$104,"&lt;&gt;Complete",Renewals!$Q$5:$Q$104,"&lt;&gt;Closed"),0))</f>
        <v/>
      </c>
    </row>
    <row r="5" ht="24" customHeight="1">
      <c r="A5" s="9" t="inlineStr">
        <is>
          <t>Unresolved records past the renewal date</t>
        </is>
      </c>
      <c r="B5" s="10">
        <f>COUNTIFS(Renewals!$A$5:$A$104,"&lt;&gt;",Renewals!$F$5:$F$104,"&lt;"&amp;TODAY(),Renewals!$Q$5:$Q$104,"&lt;&gt;Complete",Renewals!$Q$5:$Q$104,"&lt;&gt;Closed")</f>
        <v/>
      </c>
      <c r="E5" s="9">
        <f>IF(Assumptions!G5="","",Assumptions!G5)</f>
        <v/>
      </c>
      <c r="F5" s="11">
        <f>IF(E5="","",COUNTIFS(Renewals!$A$5:$A$104,"&lt;&gt;",Renewals!$G$5:$G$104,E5,Renewals!$Q$5:$Q$104,"&lt;&gt;Complete",Renewals!$Q$5:$Q$104,"&lt;&gt;Closed"))</f>
        <v/>
      </c>
      <c r="G5" s="11">
        <f>IF(OR(E5="",Assumptions!$B$8=""),"",COUNTIFS(Renewals!$A$5:$A$104,"&lt;&gt;",Renewals!$G$5:$G$104,E5,Renewals!$F$5:$F$104,"&gt;="&amp;TODAY(),Renewals!$F$5:$F$104,"&lt;="&amp;TODAY()+Assumptions!$B$8,Renewals!$Q$5:$Q$104,"&lt;&gt;Complete",Renewals!$Q$5:$Q$104,"&lt;&gt;Closed"))</f>
        <v/>
      </c>
      <c r="H5" s="12">
        <f>IF(E5="","",IFERROR(SUMIFS(Renewals!$M$5:$M$104,Renewals!$G$5:$G$104,E5,Renewals!$Q$5:$Q$104,"&lt;&gt;Complete",Renewals!$Q$5:$Q$104,"&lt;&gt;Closed"),0))</f>
        <v/>
      </c>
    </row>
    <row r="6" ht="24" customHeight="1">
      <c r="A6" s="5" t="inlineStr">
        <is>
          <t>Unresolved records due within the near-term window</t>
        </is>
      </c>
      <c r="B6" s="6">
        <f>IF(Assumptions!$B$8="","",COUNTIFS(Renewals!$A$5:$A$104,"&lt;&gt;",Renewals!$F$5:$F$104,"&gt;="&amp;TODAY(),Renewals!$F$5:$F$104,"&lt;="&amp;TODAY()+Assumptions!$B$8,Renewals!$Q$5:$Q$104,"&lt;&gt;Complete",Renewals!$Q$5:$Q$104,"&lt;&gt;Closed"))</f>
        <v/>
      </c>
      <c r="E6" s="5">
        <f>IF(Assumptions!G6="","",Assumptions!G6)</f>
        <v/>
      </c>
      <c r="F6" s="7">
        <f>IF(E6="","",COUNTIFS(Renewals!$A$5:$A$104,"&lt;&gt;",Renewals!$G$5:$G$104,E6,Renewals!$Q$5:$Q$104,"&lt;&gt;Complete",Renewals!$Q$5:$Q$104,"&lt;&gt;Closed"))</f>
        <v/>
      </c>
      <c r="G6" s="7">
        <f>IF(OR(E6="",Assumptions!$B$8=""),"",COUNTIFS(Renewals!$A$5:$A$104,"&lt;&gt;",Renewals!$G$5:$G$104,E6,Renewals!$F$5:$F$104,"&gt;="&amp;TODAY(),Renewals!$F$5:$F$104,"&lt;="&amp;TODAY()+Assumptions!$B$8,Renewals!$Q$5:$Q$104,"&lt;&gt;Complete",Renewals!$Q$5:$Q$104,"&lt;&gt;Closed"))</f>
        <v/>
      </c>
      <c r="H6" s="8">
        <f>IF(E6="","",IFERROR(SUMIFS(Renewals!$M$5:$M$104,Renewals!$G$5:$G$104,E6,Renewals!$Q$5:$Q$104,"&lt;&gt;Complete",Renewals!$Q$5:$Q$104,"&lt;&gt;Closed"),0))</f>
        <v/>
      </c>
    </row>
    <row r="7" ht="24" customHeight="1">
      <c r="A7" s="9" t="inlineStr">
        <is>
          <t>Unresolved records after the near-term through the extended window</t>
        </is>
      </c>
      <c r="B7" s="10">
        <f>IF(OR(Assumptions!$B$8="",Assumptions!$B$9=""),"",COUNTIFS(Renewals!$A$5:$A$104,"&lt;&gt;",Renewals!$F$5:$F$104,"&gt;"&amp;TODAY()+Assumptions!$B$8,Renewals!$F$5:$F$104,"&lt;="&amp;TODAY()+Assumptions!$B$9,Renewals!$Q$5:$Q$104,"&lt;&gt;Complete",Renewals!$Q$5:$Q$104,"&lt;&gt;Closed"))</f>
        <v/>
      </c>
      <c r="E7" s="9">
        <f>IF(Assumptions!G7="","",Assumptions!G7)</f>
        <v/>
      </c>
      <c r="F7" s="11">
        <f>IF(E7="","",COUNTIFS(Renewals!$A$5:$A$104,"&lt;&gt;",Renewals!$G$5:$G$104,E7,Renewals!$Q$5:$Q$104,"&lt;&gt;Complete",Renewals!$Q$5:$Q$104,"&lt;&gt;Closed"))</f>
        <v/>
      </c>
      <c r="G7" s="11">
        <f>IF(OR(E7="",Assumptions!$B$8=""),"",COUNTIFS(Renewals!$A$5:$A$104,"&lt;&gt;",Renewals!$G$5:$G$104,E7,Renewals!$F$5:$F$104,"&gt;="&amp;TODAY(),Renewals!$F$5:$F$104,"&lt;="&amp;TODAY()+Assumptions!$B$8,Renewals!$Q$5:$Q$104,"&lt;&gt;Complete",Renewals!$Q$5:$Q$104,"&lt;&gt;Closed"))</f>
        <v/>
      </c>
      <c r="H7" s="12">
        <f>IF(E7="","",IFERROR(SUMIFS(Renewals!$M$5:$M$104,Renewals!$G$5:$G$104,E7,Renewals!$Q$5:$Q$104,"&lt;&gt;Complete",Renewals!$Q$5:$Q$104,"&lt;&gt;Closed"),0))</f>
        <v/>
      </c>
    </row>
    <row r="8" ht="24" customHeight="1">
      <c r="A8" s="5" t="inlineStr">
        <is>
          <t>Unresolved estimated renewal premium</t>
        </is>
      </c>
      <c r="B8" s="8">
        <f>IF(COUNTIF(Renewals!$A$5:$A$104,"&lt;&gt;")=0,"",IFERROR(SUMIFS(Renewals!$M$5:$M$104,Renewals!$A$5:$A$104,"&lt;&gt;",Renewals!$Q$5:$Q$104,"&lt;&gt;Complete",Renewals!$Q$5:$Q$104,"&lt;&gt;Closed"),0))</f>
        <v/>
      </c>
    </row>
    <row r="9" ht="24" customHeight="1">
      <c r="A9" s="9" t="inlineStr">
        <is>
          <t>Completed renewal records</t>
        </is>
      </c>
      <c r="B9" s="10">
        <f>COUNTIFS(Renewals!$A$5:$A$104,"&lt;&gt;",Renewals!$Q$5:$Q$104,"Complete")</f>
        <v/>
      </c>
    </row>
    <row r="10" ht="28" customHeight="1">
      <c r="A10" s="5" t="inlineStr">
        <is>
          <t>Records closed without renewal</t>
        </is>
      </c>
      <c r="B10" s="6">
        <f>COUNTIFS(Renewals!$A$5:$A$104,"&lt;&gt;",Renewals!$Q$5:$Q$104,"Closed")</f>
        <v/>
      </c>
      <c r="E10" s="13" t="inlineStr">
        <is>
          <t>Status</t>
        </is>
      </c>
      <c r="F10" s="13" t="inlineStr">
        <is>
          <t>Record Count</t>
        </is>
      </c>
    </row>
    <row r="11" ht="24" customHeight="1">
      <c r="A11" s="9" t="inlineStr">
        <is>
          <t>Alerts requiring human review</t>
        </is>
      </c>
      <c r="B11" s="10">
        <f>COUNTIF(Renewals!$R$5:$R$104,"*review*")</f>
        <v/>
      </c>
      <c r="E11" s="9">
        <f>IF(Assumptions!D4="","",Assumptions!D4)</f>
        <v/>
      </c>
      <c r="F11" s="11">
        <f>IF(E11="","",COUNTIF(Renewals!$L$5:$L$104,E11))</f>
        <v/>
      </c>
    </row>
    <row r="12" ht="24" customHeight="1">
      <c r="A12" s="5" t="inlineStr">
        <is>
          <t>Records with missing required fields</t>
        </is>
      </c>
      <c r="B12" s="6">
        <f>COUNTIF(Renewals!$R$5:$R$104,"Check missing required fields")</f>
        <v/>
      </c>
      <c r="E12" s="5">
        <f>IF(Assumptions!D5="","",Assumptions!D5)</f>
        <v/>
      </c>
      <c r="F12" s="7">
        <f>IF(E12="","",COUNTIF(Renewals!$L$5:$L$104,E12))</f>
        <v/>
      </c>
    </row>
    <row r="13" ht="24" customHeight="1">
      <c r="A13" s="9" t="inlineStr">
        <is>
          <t>Completion rate</t>
        </is>
      </c>
      <c r="B13" s="14">
        <f>IF(COUNTIF(Renewals!$A$5:$A$104,"&lt;&gt;")=0,"",IFERROR(COUNTIFS(Renewals!$A$5:$A$104,"&lt;&gt;",Renewals!$Q$5:$Q$104,"Complete")/COUNTIF(Renewals!$A$5:$A$104,"&lt;&gt;"),""))</f>
        <v/>
      </c>
      <c r="E13" s="9">
        <f>IF(Assumptions!D6="","",Assumptions!D6)</f>
        <v/>
      </c>
      <c r="F13" s="11">
        <f>IF(E13="","",COUNTIF(Renewals!$L$5:$L$104,E13))</f>
        <v/>
      </c>
    </row>
    <row r="14" ht="24" customHeight="1">
      <c r="A14" s="5" t="inlineStr">
        <is>
          <t>Earliest entered renewal date</t>
        </is>
      </c>
      <c r="B14" s="15">
        <f>IF(COUNT(Renewals!$F$5:$F$104)=0,"",MIN(Renewals!$F$5:INDEX(Renewals!$F:$F,104)))</f>
        <v/>
      </c>
      <c r="E14" s="5">
        <f>IF(Assumptions!D7="","",Assumptions!D7)</f>
        <v/>
      </c>
      <c r="F14" s="7">
        <f>IF(E14="","",COUNTIF(Renewals!$L$5:$L$104,E14))</f>
        <v/>
      </c>
    </row>
    <row r="15" ht="24" customHeight="1">
      <c r="A15" s="9" t="inlineStr">
        <is>
          <t>Latest entered renewal date</t>
        </is>
      </c>
      <c r="B15" s="16">
        <f>IF(COUNT(Renewals!$F$5:$F$104)=0,"",MAX(Renewals!$F$5:INDEX(Renewals!$F:$F,104)))</f>
        <v/>
      </c>
      <c r="E15" s="9">
        <f>IF(Assumptions!D8="","",Assumptions!D8)</f>
        <v/>
      </c>
      <c r="F15" s="11">
        <f>IF(E15="","",COUNTIF(Renewals!$L$5:$L$104,E15))</f>
        <v/>
      </c>
    </row>
    <row r="16" ht="24" customHeight="1">
      <c r="E16" s="5">
        <f>IF(Assumptions!D9="","",Assumptions!D9)</f>
        <v/>
      </c>
      <c r="F16" s="7">
        <f>IF(E16="","",COUNTIF(Renewals!$L$5:$L$104,E16))</f>
        <v/>
      </c>
    </row>
    <row r="17" ht="28" customHeight="1">
      <c r="A17" s="13" t="inlineStr">
        <is>
          <t>Month Beginning</t>
        </is>
      </c>
      <c r="B17" s="13" t="inlineStr">
        <is>
          <t>Renewal Count</t>
        </is>
      </c>
      <c r="C17" s="13" t="inlineStr">
        <is>
          <t>Estimated Premium</t>
        </is>
      </c>
      <c r="E17" s="9">
        <f>IF(Assumptions!D10="","",Assumptions!D10)</f>
        <v/>
      </c>
      <c r="F17" s="11">
        <f>IF(E17="","",COUNTIF(Renewals!$L$5:$L$104,E17))</f>
        <v/>
      </c>
    </row>
    <row r="18" ht="24" customHeight="1">
      <c r="A18" s="17">
        <f>DATE(YEAR(TODAY()),MONTH(TODAY()),1)</f>
        <v/>
      </c>
      <c r="B18" s="7">
        <f>COUNTIFS(Renewals!$A$5:$A$104,"&lt;&gt;",Renewals!$F$5:$F$104,"&gt;="&amp;A18,Renewals!$F$5:$F$104,"&lt;"&amp;EDATE(A18,1))</f>
        <v/>
      </c>
      <c r="C18" s="8">
        <f>IFERROR(SUMIFS(Renewals!$M$5:$M$104,Renewals!$A$5:$A$104,"&lt;&gt;",Renewals!$F$5:$F$104,"&gt;="&amp;A18,Renewals!$F$5:$F$104,"&lt;"&amp;EDATE(A18,1)),0)</f>
        <v/>
      </c>
      <c r="E18" s="5">
        <f>IF(Assumptions!D11="","",Assumptions!D11)</f>
        <v/>
      </c>
      <c r="F18" s="7">
        <f>IF(E18="","",COUNTIF(Renewals!$L$5:$L$104,E18))</f>
        <v/>
      </c>
    </row>
    <row r="19" ht="24" customHeight="1">
      <c r="A19" s="18">
        <f>EDATE(A18,1)</f>
        <v/>
      </c>
      <c r="B19" s="11">
        <f>COUNTIFS(Renewals!$A$5:$A$104,"&lt;&gt;",Renewals!$F$5:$F$104,"&gt;="&amp;A19,Renewals!$F$5:$F$104,"&lt;"&amp;EDATE(A19,1))</f>
        <v/>
      </c>
      <c r="C19" s="12">
        <f>IFERROR(SUMIFS(Renewals!$M$5:$M$104,Renewals!$A$5:$A$104,"&lt;&gt;",Renewals!$F$5:$F$104,"&gt;="&amp;A19,Renewals!$F$5:$F$104,"&lt;"&amp;EDATE(A19,1)),0)</f>
        <v/>
      </c>
    </row>
    <row r="20" ht="24" customHeight="1">
      <c r="A20" s="17">
        <f>EDATE(A19,1)</f>
        <v/>
      </c>
      <c r="B20" s="7">
        <f>COUNTIFS(Renewals!$A$5:$A$104,"&lt;&gt;",Renewals!$F$5:$F$104,"&gt;="&amp;A20,Renewals!$F$5:$F$104,"&lt;"&amp;EDATE(A20,1))</f>
        <v/>
      </c>
      <c r="C20" s="8">
        <f>IFERROR(SUMIFS(Renewals!$M$5:$M$104,Renewals!$A$5:$A$104,"&lt;&gt;",Renewals!$F$5:$F$104,"&gt;="&amp;A20,Renewals!$F$5:$F$104,"&lt;"&amp;EDATE(A20,1)),0)</f>
        <v/>
      </c>
    </row>
    <row r="21" ht="24" customHeight="1">
      <c r="A21" s="18">
        <f>EDATE(A20,1)</f>
        <v/>
      </c>
      <c r="B21" s="11">
        <f>COUNTIFS(Renewals!$A$5:$A$104,"&lt;&gt;",Renewals!$F$5:$F$104,"&gt;="&amp;A21,Renewals!$F$5:$F$104,"&lt;"&amp;EDATE(A21,1))</f>
        <v/>
      </c>
      <c r="C21" s="12">
        <f>IFERROR(SUMIFS(Renewals!$M$5:$M$104,Renewals!$A$5:$A$104,"&lt;&gt;",Renewals!$F$5:$F$104,"&gt;="&amp;A21,Renewals!$F$5:$F$104,"&lt;"&amp;EDATE(A21,1)),0)</f>
        <v/>
      </c>
    </row>
    <row r="22" ht="24" customHeight="1">
      <c r="A22" s="17">
        <f>EDATE(A21,1)</f>
        <v/>
      </c>
      <c r="B22" s="7">
        <f>COUNTIFS(Renewals!$A$5:$A$104,"&lt;&gt;",Renewals!$F$5:$F$104,"&gt;="&amp;A22,Renewals!$F$5:$F$104,"&lt;"&amp;EDATE(A22,1))</f>
        <v/>
      </c>
      <c r="C22" s="8">
        <f>IFERROR(SUMIFS(Renewals!$M$5:$M$104,Renewals!$A$5:$A$104,"&lt;&gt;",Renewals!$F$5:$F$104,"&gt;="&amp;A22,Renewals!$F$5:$F$104,"&lt;"&amp;EDATE(A22,1)),0)</f>
        <v/>
      </c>
    </row>
    <row r="23" ht="24" customHeight="1">
      <c r="A23" s="18">
        <f>EDATE(A22,1)</f>
        <v/>
      </c>
      <c r="B23" s="11">
        <f>COUNTIFS(Renewals!$A$5:$A$104,"&lt;&gt;",Renewals!$F$5:$F$104,"&gt;="&amp;A23,Renewals!$F$5:$F$104,"&lt;"&amp;EDATE(A23,1))</f>
        <v/>
      </c>
      <c r="C23" s="12">
        <f>IFERROR(SUMIFS(Renewals!$M$5:$M$104,Renewals!$A$5:$A$104,"&lt;&gt;",Renewals!$F$5:$F$104,"&gt;="&amp;A23,Renewals!$F$5:$F$104,"&lt;"&amp;EDATE(A23,1)),0)</f>
        <v/>
      </c>
    </row>
  </sheetData>
  <mergeCells count="1">
    <mergeCell ref="A1:H1"/>
  </mergeCells>
  <conditionalFormatting sqref="B5">
    <cfRule type="expression" priority="1" dxfId="0">
      <formula>B5&gt;0</formula>
    </cfRule>
  </conditionalFormatting>
  <conditionalFormatting sqref="B11:B12">
    <cfRule type="expression" priority="2" dxfId="0">
      <formula>B11&gt;0</formula>
    </cfRule>
  </conditionalFormatting>
  <conditionalFormatting sqref="B13">
    <cfRule type="expression" priority="3" dxfId="1">
      <formula>B13=1</formula>
    </cfRule>
  </conditionalFormatting>
  <pageMargins left="0.25" right="0.25" top="0.4" bottom="0.4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4"/>
  <sheetViews>
    <sheetView showGridLines="0" zoomScale="8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34" customWidth="1" min="2" max="2"/>
    <col width="19" customWidth="1" min="3" max="3"/>
    <col width="23" customWidth="1" min="4" max="4"/>
    <col width="29" customWidth="1" min="5" max="5"/>
    <col width="14" customWidth="1" min="6" max="6"/>
    <col width="24" customWidth="1" min="7" max="7"/>
    <col width="15" customWidth="1" min="8" max="8"/>
    <col width="14" customWidth="1" min="9" max="9"/>
    <col width="14" customWidth="1" min="10" max="10"/>
    <col width="17" customWidth="1" min="11" max="11"/>
    <col width="20" customWidth="1" min="12" max="12"/>
    <col width="21" customWidth="1" min="13" max="13"/>
    <col width="39" customWidth="1" min="14" max="14"/>
    <col width="16" customWidth="1" min="15" max="15"/>
    <col width="15" customWidth="1" min="16" max="16"/>
    <col width="16" customWidth="1" min="17" max="17"/>
    <col width="29" customWidth="1" min="18" max="18"/>
    <col hidden="1" width="13" customWidth="1" min="20" max="20"/>
    <col hidden="1" width="13" customWidth="1" min="21" max="21"/>
    <col hidden="1" width="13" customWidth="1" min="22" max="22"/>
  </cols>
  <sheetData>
    <row r="1" ht="30" customHeight="1">
      <c r="A1" s="1" t="inlineStr">
        <is>
          <t>Insurance Renewal Calendar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8" t="n"/>
    </row>
    <row r="2" ht="22" customHeight="1">
      <c r="A2" s="19" t="inlineStr">
        <is>
          <t>Yellow cells are editable.</t>
        </is>
      </c>
      <c r="D2" s="19" t="inlineStr">
        <is>
          <t>Milestone dates and alerts are planning prompts for human review.</t>
        </is>
      </c>
    </row>
    <row r="3"/>
    <row r="4" ht="42" customHeight="1">
      <c r="A4" s="4" t="inlineStr">
        <is>
          <t>Record ID</t>
        </is>
      </c>
      <c r="B4" s="4" t="inlineStr">
        <is>
          <t>Fictional Client</t>
        </is>
      </c>
      <c r="C4" s="4" t="inlineStr">
        <is>
          <t>Policy Reference</t>
        </is>
      </c>
      <c r="D4" s="4" t="inlineStr">
        <is>
          <t>Line of Business</t>
        </is>
      </c>
      <c r="E4" s="4" t="inlineStr">
        <is>
          <t>Fictional Carrier</t>
        </is>
      </c>
      <c r="F4" s="4" t="inlineStr">
        <is>
          <t>Renewal Date</t>
        </is>
      </c>
      <c r="G4" s="4" t="inlineStr">
        <is>
          <t>Owner</t>
        </is>
      </c>
      <c r="H4" s="4" t="inlineStr">
        <is>
          <t>Preparation Start</t>
        </is>
      </c>
      <c r="I4" s="4" t="inlineStr">
        <is>
          <t>Review Due</t>
        </is>
      </c>
      <c r="J4" s="4" t="inlineStr">
        <is>
          <t>Quote Due</t>
        </is>
      </c>
      <c r="K4" s="4" t="inlineStr">
        <is>
          <t>Client Decision Due</t>
        </is>
      </c>
      <c r="L4" s="4" t="inlineStr">
        <is>
          <t>Status</t>
        </is>
      </c>
      <c r="M4" s="4" t="inlineStr">
        <is>
          <t>Estimated Renewal Premium</t>
        </is>
      </c>
      <c r="N4" s="4" t="inlineStr">
        <is>
          <t>Next Action</t>
        </is>
      </c>
      <c r="O4" s="4" t="inlineStr">
        <is>
          <t>Last Contact Date</t>
        </is>
      </c>
      <c r="P4" s="4" t="inlineStr">
        <is>
          <t>Days to Renewal</t>
        </is>
      </c>
      <c r="Q4" s="4" t="inlineStr">
        <is>
          <t>Status Group</t>
        </is>
      </c>
      <c r="R4" s="4" t="inlineStr">
        <is>
          <t>Milestone Alert</t>
        </is>
      </c>
    </row>
    <row r="5" ht="30" customHeight="1">
      <c r="A5" s="20" t="inlineStr">
        <is>
          <t>REN-DEMO-001</t>
        </is>
      </c>
      <c r="B5" s="20" t="inlineStr">
        <is>
          <t>Fictional Blue Heron Bakery LLC</t>
        </is>
      </c>
      <c r="C5" s="20" t="inlineStr">
        <is>
          <t>DEMO-POL-1001</t>
        </is>
      </c>
      <c r="D5" s="20" t="inlineStr">
        <is>
          <t>Businessowners</t>
        </is>
      </c>
      <c r="E5" s="20" t="inlineStr">
        <is>
          <t>Fictional Harborlight Carrier</t>
        </is>
      </c>
      <c r="F5" s="21" t="n">
        <v>46274</v>
      </c>
      <c r="G5" s="20" t="inlineStr">
        <is>
          <t>Fictional Owner Rowan</t>
        </is>
      </c>
      <c r="H5" s="18">
        <f>IF(OR(F5="",NOT(ISNUMBER(F5)),Assumptions!$B$4="",NOT(ISNUMBER(Assumptions!$B$4))),"",IFERROR(F5-Assumptions!$B$4,""))</f>
        <v/>
      </c>
      <c r="I5" s="18">
        <f>IF(OR(F5="",NOT(ISNUMBER(F5)),Assumptions!$B$5="",NOT(ISNUMBER(Assumptions!$B$5))),"",IFERROR(F5-Assumptions!$B$5,""))</f>
        <v/>
      </c>
      <c r="J5" s="18">
        <f>IF(OR(F5="",NOT(ISNUMBER(F5)),Assumptions!$B$6="",NOT(ISNUMBER(Assumptions!$B$6))),"",IFERROR(F5-Assumptions!$B$6,""))</f>
        <v/>
      </c>
      <c r="K5" s="18">
        <f>IF(OR(F5="",NOT(ISNUMBER(F5)),Assumptions!$B$7="",NOT(ISNUMBER(Assumptions!$B$7))),"",IFERROR(F5-Assumptions!$B$7,""))</f>
        <v/>
      </c>
      <c r="L5" s="20" t="inlineStr">
        <is>
          <t>Awaiting Client</t>
        </is>
      </c>
      <c r="M5" s="22" t="n">
        <v>12400</v>
      </c>
      <c r="N5" s="20" t="inlineStr">
        <is>
          <t>Call the fictional client for a renewal decision.</t>
        </is>
      </c>
      <c r="O5" s="21" t="n">
        <v>46270</v>
      </c>
      <c r="P5" s="23">
        <f>IF(OR(F5="",NOT(ISNUMBER(F5))),"",IFERROR(F5-TODAY(),""))</f>
        <v/>
      </c>
      <c r="Q5" s="11">
        <f>IF(L5="","",IFERROR(VLOOKUP(L5,Assumptions!$D$4:$E$11,2,FALSE),"Check status"))</f>
        <v/>
      </c>
      <c r="R5" s="9">
        <f>IF(COUNTA(A5:G5,L5:O5)=0,"",IF(OR(A5="",B5="",C5="",D5="",E5="",F5="",G5="",L5=""),"Check missing required fields",IF(NOT(ISNUMBER(F5)),"Check renewal date",IF(AND(O5&lt;&gt;"",NOT(ISNUMBER(O5))),"Check last contact date",IF(AND(ISNUMBER(O5),O5&gt;TODAY()),"Check last contact date",IF(Q5="Check status","Check status",IF(Q5="Complete","Complete",IF(Q5="Closed","Closed",IF(COUNT(Assumptions!$B$4:$B$7)&lt;4,"Check milestone assumptions",IF(Q5="Hold","On hold - review",IF(F5&lt;TODAY(),"Past due - review",IF(TODAY()&gt;=K5,"Decision due - review",IF(TODAY()&gt;=J5,"Quote due - review",IF(TODAY()&gt;=I5,"Review due - review",IF(TODAY()&gt;=H5,"Preparation due - review","Scheduled")))))))))))))))</f>
        <v/>
      </c>
      <c r="T5">
        <f>IF(Assumptions!D4="","",Assumptions!D4)</f>
        <v/>
      </c>
      <c r="U5">
        <f>IF(Assumptions!F4="","",Assumptions!F4)</f>
        <v/>
      </c>
      <c r="V5">
        <f>IF(Assumptions!G4="","",Assumptions!G4)</f>
        <v/>
      </c>
    </row>
    <row r="6" ht="30" customHeight="1">
      <c r="A6" s="20" t="inlineStr">
        <is>
          <t>REN-DEMO-002</t>
        </is>
      </c>
      <c r="B6" s="20" t="inlineStr">
        <is>
          <t>Fictional Cedar Kite Design LLC</t>
        </is>
      </c>
      <c r="C6" s="20" t="inlineStr">
        <is>
          <t>DEMO-POL-1002</t>
        </is>
      </c>
      <c r="D6" s="20" t="inlineStr">
        <is>
          <t>Professional Liability</t>
        </is>
      </c>
      <c r="E6" s="20" t="inlineStr">
        <is>
          <t>Fictional Northstar Carrier</t>
        </is>
      </c>
      <c r="F6" s="21" t="n">
        <v>46275</v>
      </c>
      <c r="G6" s="20" t="inlineStr">
        <is>
          <t>Fictional Owner Sage</t>
        </is>
      </c>
      <c r="H6" s="17">
        <f>IF(OR(F6="",NOT(ISNUMBER(F6)),Assumptions!$B$4="",NOT(ISNUMBER(Assumptions!$B$4))),"",IFERROR(F6-Assumptions!$B$4,""))</f>
        <v/>
      </c>
      <c r="I6" s="17">
        <f>IF(OR(F6="",NOT(ISNUMBER(F6)),Assumptions!$B$5="",NOT(ISNUMBER(Assumptions!$B$5))),"",IFERROR(F6-Assumptions!$B$5,""))</f>
        <v/>
      </c>
      <c r="J6" s="17">
        <f>IF(OR(F6="",NOT(ISNUMBER(F6)),Assumptions!$B$6="",NOT(ISNUMBER(Assumptions!$B$6))),"",IFERROR(F6-Assumptions!$B$6,""))</f>
        <v/>
      </c>
      <c r="K6" s="17">
        <f>IF(OR(F6="",NOT(ISNUMBER(F6)),Assumptions!$B$7="",NOT(ISNUMBER(Assumptions!$B$7))),"",IFERROR(F6-Assumptions!$B$7,""))</f>
        <v/>
      </c>
      <c r="L6" s="20" t="inlineStr">
        <is>
          <t>Quoting</t>
        </is>
      </c>
      <c r="M6" s="22" t="n">
        <v>3800</v>
      </c>
      <c r="N6" s="20" t="inlineStr">
        <is>
          <t>Review the administrative quote details received.</t>
        </is>
      </c>
      <c r="O6" s="21" t="n">
        <v>46273</v>
      </c>
      <c r="P6" s="24">
        <f>IF(OR(F6="",NOT(ISNUMBER(F6))),"",IFERROR(F6-TODAY(),""))</f>
        <v/>
      </c>
      <c r="Q6" s="7">
        <f>IF(L6="","",IFERROR(VLOOKUP(L6,Assumptions!$D$4:$E$11,2,FALSE),"Check status"))</f>
        <v/>
      </c>
      <c r="R6" s="5">
        <f>IF(COUNTA(A6:G6,L6:O6)=0,"",IF(OR(A6="",B6="",C6="",D6="",E6="",F6="",G6="",L6=""),"Check missing required fields",IF(NOT(ISNUMBER(F6)),"Check renewal date",IF(AND(O6&lt;&gt;"",NOT(ISNUMBER(O6))),"Check last contact date",IF(AND(ISNUMBER(O6),O6&gt;TODAY()),"Check last contact date",IF(Q6="Check status","Check status",IF(Q6="Complete","Complete",IF(Q6="Closed","Closed",IF(COUNT(Assumptions!$B$4:$B$7)&lt;4,"Check milestone assumptions",IF(Q6="Hold","On hold - review",IF(F6&lt;TODAY(),"Past due - review",IF(TODAY()&gt;=K6,"Decision due - review",IF(TODAY()&gt;=J6,"Quote due - review",IF(TODAY()&gt;=I6,"Review due - review",IF(TODAY()&gt;=H6,"Preparation due - review","Scheduled")))))))))))))))</f>
        <v/>
      </c>
      <c r="T6">
        <f>IF(Assumptions!D5="","",Assumptions!D5)</f>
        <v/>
      </c>
      <c r="U6">
        <f>IF(Assumptions!F5="","",Assumptions!F5)</f>
        <v/>
      </c>
      <c r="V6">
        <f>IF(Assumptions!G5="","",Assumptions!G5)</f>
        <v/>
      </c>
    </row>
    <row r="7" ht="30" customHeight="1">
      <c r="A7" s="20" t="inlineStr">
        <is>
          <t>REN-DEMO-003</t>
        </is>
      </c>
      <c r="B7" s="20" t="inlineStr">
        <is>
          <t>Fictional Moonlit Bicycle Shop LLC</t>
        </is>
      </c>
      <c r="C7" s="20" t="inlineStr">
        <is>
          <t>DEMO-POL-1003</t>
        </is>
      </c>
      <c r="D7" s="20" t="inlineStr">
        <is>
          <t>General Liability</t>
        </is>
      </c>
      <c r="E7" s="20" t="inlineStr">
        <is>
          <t>Fictional Harborlight Carrier</t>
        </is>
      </c>
      <c r="F7" s="21" t="n">
        <v>46305</v>
      </c>
      <c r="G7" s="20" t="inlineStr">
        <is>
          <t>Fictional Owner Ellis</t>
        </is>
      </c>
      <c r="H7" s="18">
        <f>IF(OR(F7="",NOT(ISNUMBER(F7)),Assumptions!$B$4="",NOT(ISNUMBER(Assumptions!$B$4))),"",IFERROR(F7-Assumptions!$B$4,""))</f>
        <v/>
      </c>
      <c r="I7" s="18">
        <f>IF(OR(F7="",NOT(ISNUMBER(F7)),Assumptions!$B$5="",NOT(ISNUMBER(Assumptions!$B$5))),"",IFERROR(F7-Assumptions!$B$5,""))</f>
        <v/>
      </c>
      <c r="J7" s="18">
        <f>IF(OR(F7="",NOT(ISNUMBER(F7)),Assumptions!$B$6="",NOT(ISNUMBER(Assumptions!$B$6))),"",IFERROR(F7-Assumptions!$B$6,""))</f>
        <v/>
      </c>
      <c r="K7" s="18">
        <f>IF(OR(F7="",NOT(ISNUMBER(F7)),Assumptions!$B$7="",NOT(ISNUMBER(Assumptions!$B$7))),"",IFERROR(F7-Assumptions!$B$7,""))</f>
        <v/>
      </c>
      <c r="L7" s="20" t="inlineStr">
        <is>
          <t>Reviewing</t>
        </is>
      </c>
      <c r="M7" s="22" t="n">
        <v>7200</v>
      </c>
      <c r="N7" s="20" t="inlineStr">
        <is>
          <t>Confirm updated exposure information.</t>
        </is>
      </c>
      <c r="O7" s="21" t="n">
        <v>46263</v>
      </c>
      <c r="P7" s="23">
        <f>IF(OR(F7="",NOT(ISNUMBER(F7))),"",IFERROR(F7-TODAY(),""))</f>
        <v/>
      </c>
      <c r="Q7" s="11">
        <f>IF(L7="","",IFERROR(VLOOKUP(L7,Assumptions!$D$4:$E$11,2,FALSE),"Check status"))</f>
        <v/>
      </c>
      <c r="R7" s="9">
        <f>IF(COUNTA(A7:G7,L7:O7)=0,"",IF(OR(A7="",B7="",C7="",D7="",E7="",F7="",G7="",L7=""),"Check missing required fields",IF(NOT(ISNUMBER(F7)),"Check renewal date",IF(AND(O7&lt;&gt;"",NOT(ISNUMBER(O7))),"Check last contact date",IF(AND(ISNUMBER(O7),O7&gt;TODAY()),"Check last contact date",IF(Q7="Check status","Check status",IF(Q7="Complete","Complete",IF(Q7="Closed","Closed",IF(COUNT(Assumptions!$B$4:$B$7)&lt;4,"Check milestone assumptions",IF(Q7="Hold","On hold - review",IF(F7&lt;TODAY(),"Past due - review",IF(TODAY()&gt;=K7,"Decision due - review",IF(TODAY()&gt;=J7,"Quote due - review",IF(TODAY()&gt;=I7,"Review due - review",IF(TODAY()&gt;=H7,"Preparation due - review","Scheduled")))))))))))))))</f>
        <v/>
      </c>
      <c r="T7">
        <f>IF(Assumptions!D6="","",Assumptions!D6)</f>
        <v/>
      </c>
      <c r="U7">
        <f>IF(Assumptions!F6="","",Assumptions!F6)</f>
        <v/>
      </c>
      <c r="V7">
        <f>IF(Assumptions!G6="","",Assumptions!G6)</f>
        <v/>
      </c>
    </row>
    <row r="8" ht="30" customHeight="1">
      <c r="A8" s="20" t="inlineStr">
        <is>
          <t>REN-DEMO-004</t>
        </is>
      </c>
      <c r="B8" s="20" t="inlineStr">
        <is>
          <t>Fictional Copper Acorn Cafe LLC</t>
        </is>
      </c>
      <c r="C8" s="20" t="inlineStr">
        <is>
          <t>DEMO-POL-1004</t>
        </is>
      </c>
      <c r="D8" s="20" t="inlineStr">
        <is>
          <t>Workers Compensation</t>
        </is>
      </c>
      <c r="E8" s="20" t="inlineStr">
        <is>
          <t>Fictional Red Meadow Carrier</t>
        </is>
      </c>
      <c r="F8" s="21" t="n">
        <v>46306</v>
      </c>
      <c r="G8" s="20" t="inlineStr">
        <is>
          <t>Fictional Owner Quinn</t>
        </is>
      </c>
      <c r="H8" s="17">
        <f>IF(OR(F8="",NOT(ISNUMBER(F8)),Assumptions!$B$4="",NOT(ISNUMBER(Assumptions!$B$4))),"",IFERROR(F8-Assumptions!$B$4,""))</f>
        <v/>
      </c>
      <c r="I8" s="17">
        <f>IF(OR(F8="",NOT(ISNUMBER(F8)),Assumptions!$B$5="",NOT(ISNUMBER(Assumptions!$B$5))),"",IFERROR(F8-Assumptions!$B$5,""))</f>
        <v/>
      </c>
      <c r="J8" s="17">
        <f>IF(OR(F8="",NOT(ISNUMBER(F8)),Assumptions!$B$6="",NOT(ISNUMBER(Assumptions!$B$6))),"",IFERROR(F8-Assumptions!$B$6,""))</f>
        <v/>
      </c>
      <c r="K8" s="17">
        <f>IF(OR(F8="",NOT(ISNUMBER(F8)),Assumptions!$B$7="",NOT(ISNUMBER(Assumptions!$B$7))),"",IFERROR(F8-Assumptions!$B$7,""))</f>
        <v/>
      </c>
      <c r="L8" s="20" t="inlineStr">
        <is>
          <t>Outreach Started</t>
        </is>
      </c>
      <c r="M8" s="22" t="n">
        <v>15600</v>
      </c>
      <c r="N8" s="20" t="inlineStr">
        <is>
          <t>Request updated application details.</t>
        </is>
      </c>
      <c r="O8" s="21" t="n">
        <v>46267</v>
      </c>
      <c r="P8" s="24">
        <f>IF(OR(F8="",NOT(ISNUMBER(F8))),"",IFERROR(F8-TODAY(),""))</f>
        <v/>
      </c>
      <c r="Q8" s="7">
        <f>IF(L8="","",IFERROR(VLOOKUP(L8,Assumptions!$D$4:$E$11,2,FALSE),"Check status"))</f>
        <v/>
      </c>
      <c r="R8" s="5">
        <f>IF(COUNTA(A8:G8,L8:O8)=0,"",IF(OR(A8="",B8="",C8="",D8="",E8="",F8="",G8="",L8=""),"Check missing required fields",IF(NOT(ISNUMBER(F8)),"Check renewal date",IF(AND(O8&lt;&gt;"",NOT(ISNUMBER(O8))),"Check last contact date",IF(AND(ISNUMBER(O8),O8&gt;TODAY()),"Check last contact date",IF(Q8="Check status","Check status",IF(Q8="Complete","Complete",IF(Q8="Closed","Closed",IF(COUNT(Assumptions!$B$4:$B$7)&lt;4,"Check milestone assumptions",IF(Q8="Hold","On hold - review",IF(F8&lt;TODAY(),"Past due - review",IF(TODAY()&gt;=K8,"Decision due - review",IF(TODAY()&gt;=J8,"Quote due - review",IF(TODAY()&gt;=I8,"Review due - review",IF(TODAY()&gt;=H8,"Preparation due - review","Scheduled")))))))))))))))</f>
        <v/>
      </c>
      <c r="T8">
        <f>IF(Assumptions!D7="","",Assumptions!D7)</f>
        <v/>
      </c>
      <c r="U8">
        <f>IF(Assumptions!F7="","",Assumptions!F7)</f>
        <v/>
      </c>
      <c r="V8">
        <f>IF(Assumptions!G7="","",Assumptions!G7)</f>
        <v/>
      </c>
    </row>
    <row r="9" ht="30" customHeight="1">
      <c r="A9" s="20" t="inlineStr">
        <is>
          <t>REN-DEMO-005</t>
        </is>
      </c>
      <c r="B9" s="20" t="inlineStr">
        <is>
          <t>Fictional Nimbus Toy Works LLC</t>
        </is>
      </c>
      <c r="C9" s="20" t="inlineStr">
        <is>
          <t>DEMO-POL-1005</t>
        </is>
      </c>
      <c r="D9" s="20" t="inlineStr">
        <is>
          <t>Commercial Auto</t>
        </is>
      </c>
      <c r="E9" s="20" t="inlineStr">
        <is>
          <t>Fictional Northstar Carrier</t>
        </is>
      </c>
      <c r="F9" s="21" t="n">
        <v>46365</v>
      </c>
      <c r="G9" s="20" t="inlineStr">
        <is>
          <t>Fictional Owner Rowan</t>
        </is>
      </c>
      <c r="H9" s="18">
        <f>IF(OR(F9="",NOT(ISNUMBER(F9)),Assumptions!$B$4="",NOT(ISNUMBER(Assumptions!$B$4))),"",IFERROR(F9-Assumptions!$B$4,""))</f>
        <v/>
      </c>
      <c r="I9" s="18">
        <f>IF(OR(F9="",NOT(ISNUMBER(F9)),Assumptions!$B$5="",NOT(ISNUMBER(Assumptions!$B$5))),"",IFERROR(F9-Assumptions!$B$5,""))</f>
        <v/>
      </c>
      <c r="J9" s="18">
        <f>IF(OR(F9="",NOT(ISNUMBER(F9)),Assumptions!$B$6="",NOT(ISNUMBER(Assumptions!$B$6))),"",IFERROR(F9-Assumptions!$B$6,""))</f>
        <v/>
      </c>
      <c r="K9" s="18">
        <f>IF(OR(F9="",NOT(ISNUMBER(F9)),Assumptions!$B$7="",NOT(ISNUMBER(Assumptions!$B$7))),"",IFERROR(F9-Assumptions!$B$7,""))</f>
        <v/>
      </c>
      <c r="L9" s="20" t="inlineStr">
        <is>
          <t>Planned</t>
        </is>
      </c>
      <c r="M9" s="22" t="n">
        <v>9100</v>
      </c>
      <c r="N9" s="20" t="inlineStr">
        <is>
          <t>Begin the renewal preparation checklist.</t>
        </is>
      </c>
      <c r="O9" s="21" t="n"/>
      <c r="P9" s="23">
        <f>IF(OR(F9="",NOT(ISNUMBER(F9))),"",IFERROR(F9-TODAY(),""))</f>
        <v/>
      </c>
      <c r="Q9" s="11">
        <f>IF(L9="","",IFERROR(VLOOKUP(L9,Assumptions!$D$4:$E$11,2,FALSE),"Check status"))</f>
        <v/>
      </c>
      <c r="R9" s="9">
        <f>IF(COUNTA(A9:G9,L9:O9)=0,"",IF(OR(A9="",B9="",C9="",D9="",E9="",F9="",G9="",L9=""),"Check missing required fields",IF(NOT(ISNUMBER(F9)),"Check renewal date",IF(AND(O9&lt;&gt;"",NOT(ISNUMBER(O9))),"Check last contact date",IF(AND(ISNUMBER(O9),O9&gt;TODAY()),"Check last contact date",IF(Q9="Check status","Check status",IF(Q9="Complete","Complete",IF(Q9="Closed","Closed",IF(COUNT(Assumptions!$B$4:$B$7)&lt;4,"Check milestone assumptions",IF(Q9="Hold","On hold - review",IF(F9&lt;TODAY(),"Past due - review",IF(TODAY()&gt;=K9,"Decision due - review",IF(TODAY()&gt;=J9,"Quote due - review",IF(TODAY()&gt;=I9,"Review due - review",IF(TODAY()&gt;=H9,"Preparation due - review","Scheduled")))))))))))))))</f>
        <v/>
      </c>
      <c r="T9">
        <f>IF(Assumptions!D8="","",Assumptions!D8)</f>
        <v/>
      </c>
      <c r="U9">
        <f>IF(Assumptions!F8="","",Assumptions!F8)</f>
        <v/>
      </c>
      <c r="V9">
        <f>IF(Assumptions!G8="","",Assumptions!G8)</f>
        <v/>
      </c>
    </row>
    <row r="10" ht="30" customHeight="1">
      <c r="A10" s="20" t="inlineStr">
        <is>
          <t>REN-DEMO-006</t>
        </is>
      </c>
      <c r="B10" s="20" t="inlineStr">
        <is>
          <t>Fictional Juniper Lantern Studio LLC</t>
        </is>
      </c>
      <c r="C10" s="20" t="inlineStr">
        <is>
          <t>DEMO-POL-1006</t>
        </is>
      </c>
      <c r="D10" s="20" t="inlineStr">
        <is>
          <t>Cyber</t>
        </is>
      </c>
      <c r="E10" s="20" t="inlineStr">
        <is>
          <t>Fictional Silver Pebble Carrier</t>
        </is>
      </c>
      <c r="F10" s="21" t="n">
        <v>46366</v>
      </c>
      <c r="G10" s="20" t="inlineStr">
        <is>
          <t>Fictional Owner Sage</t>
        </is>
      </c>
      <c r="H10" s="17">
        <f>IF(OR(F10="",NOT(ISNUMBER(F10)),Assumptions!$B$4="",NOT(ISNUMBER(Assumptions!$B$4))),"",IFERROR(F10-Assumptions!$B$4,""))</f>
        <v/>
      </c>
      <c r="I10" s="17">
        <f>IF(OR(F10="",NOT(ISNUMBER(F10)),Assumptions!$B$5="",NOT(ISNUMBER(Assumptions!$B$5))),"",IFERROR(F10-Assumptions!$B$5,""))</f>
        <v/>
      </c>
      <c r="J10" s="17">
        <f>IF(OR(F10="",NOT(ISNUMBER(F10)),Assumptions!$B$6="",NOT(ISNUMBER(Assumptions!$B$6))),"",IFERROR(F10-Assumptions!$B$6,""))</f>
        <v/>
      </c>
      <c r="K10" s="17">
        <f>IF(OR(F10="",NOT(ISNUMBER(F10)),Assumptions!$B$7="",NOT(ISNUMBER(Assumptions!$B$7))),"",IFERROR(F10-Assumptions!$B$7,""))</f>
        <v/>
      </c>
      <c r="L10" s="20" t="inlineStr">
        <is>
          <t>Planned</t>
        </is>
      </c>
      <c r="M10" s="22" t="n">
        <v>22400</v>
      </c>
      <c r="N10" s="20" t="inlineStr">
        <is>
          <t>Schedule an internal account review.</t>
        </is>
      </c>
      <c r="O10" s="21" t="n"/>
      <c r="P10" s="24">
        <f>IF(OR(F10="",NOT(ISNUMBER(F10))),"",IFERROR(F10-TODAY(),""))</f>
        <v/>
      </c>
      <c r="Q10" s="7">
        <f>IF(L10="","",IFERROR(VLOOKUP(L10,Assumptions!$D$4:$E$11,2,FALSE),"Check status"))</f>
        <v/>
      </c>
      <c r="R10" s="5">
        <f>IF(COUNTA(A10:G10,L10:O10)=0,"",IF(OR(A10="",B10="",C10="",D10="",E10="",F10="",G10="",L10=""),"Check missing required fields",IF(NOT(ISNUMBER(F10)),"Check renewal date",IF(AND(O10&lt;&gt;"",NOT(ISNUMBER(O10))),"Check last contact date",IF(AND(ISNUMBER(O10),O10&gt;TODAY()),"Check last contact date",IF(Q10="Check status","Check status",IF(Q10="Complete","Complete",IF(Q10="Closed","Closed",IF(COUNT(Assumptions!$B$4:$B$7)&lt;4,"Check milestone assumptions",IF(Q10="Hold","On hold - review",IF(F10&lt;TODAY(),"Past due - review",IF(TODAY()&gt;=K10,"Decision due - review",IF(TODAY()&gt;=J10,"Quote due - review",IF(TODAY()&gt;=I10,"Review due - review",IF(TODAY()&gt;=H10,"Preparation due - review","Scheduled")))))))))))))))</f>
        <v/>
      </c>
      <c r="T10">
        <f>IF(Assumptions!D9="","",Assumptions!D9)</f>
        <v/>
      </c>
      <c r="U10">
        <f>IF(Assumptions!F9="","",Assumptions!F9)</f>
        <v/>
      </c>
      <c r="V10">
        <f>IF(Assumptions!G9="","",Assumptions!G9)</f>
        <v/>
      </c>
    </row>
    <row r="11" ht="30" customHeight="1">
      <c r="A11" s="20" t="inlineStr">
        <is>
          <t>REN-DEMO-007</t>
        </is>
      </c>
      <c r="B11" s="20" t="inlineStr">
        <is>
          <t>Fictional Puddle and Pine Books LLC</t>
        </is>
      </c>
      <c r="C11" s="20" t="inlineStr">
        <is>
          <t>DEMO-POL-1007</t>
        </is>
      </c>
      <c r="D11" s="20" t="inlineStr">
        <is>
          <t>Businessowners</t>
        </is>
      </c>
      <c r="E11" s="20" t="inlineStr">
        <is>
          <t>Fictional Red Meadow Carrier</t>
        </is>
      </c>
      <c r="F11" s="21" t="n">
        <v>46395</v>
      </c>
      <c r="G11" s="20" t="inlineStr">
        <is>
          <t>Fictional Owner Ellis</t>
        </is>
      </c>
      <c r="H11" s="18">
        <f>IF(OR(F11="",NOT(ISNUMBER(F11)),Assumptions!$B$4="",NOT(ISNUMBER(Assumptions!$B$4))),"",IFERROR(F11-Assumptions!$B$4,""))</f>
        <v/>
      </c>
      <c r="I11" s="18">
        <f>IF(OR(F11="",NOT(ISNUMBER(F11)),Assumptions!$B$5="",NOT(ISNUMBER(Assumptions!$B$5))),"",IFERROR(F11-Assumptions!$B$5,""))</f>
        <v/>
      </c>
      <c r="J11" s="18">
        <f>IF(OR(F11="",NOT(ISNUMBER(F11)),Assumptions!$B$6="",NOT(ISNUMBER(Assumptions!$B$6))),"",IFERROR(F11-Assumptions!$B$6,""))</f>
        <v/>
      </c>
      <c r="K11" s="18">
        <f>IF(OR(F11="",NOT(ISNUMBER(F11)),Assumptions!$B$7="",NOT(ISNUMBER(Assumptions!$B$7))),"",IFERROR(F11-Assumptions!$B$7,""))</f>
        <v/>
      </c>
      <c r="L11" s="20" t="inlineStr">
        <is>
          <t>Planned</t>
        </is>
      </c>
      <c r="M11" s="22" t="n">
        <v>6800</v>
      </c>
      <c r="N11" s="20" t="inlineStr">
        <is>
          <t>Confirm the assigned owner's calendar.</t>
        </is>
      </c>
      <c r="O11" s="21" t="n"/>
      <c r="P11" s="23">
        <f>IF(OR(F11="",NOT(ISNUMBER(F11))),"",IFERROR(F11-TODAY(),""))</f>
        <v/>
      </c>
      <c r="Q11" s="11">
        <f>IF(L11="","",IFERROR(VLOOKUP(L11,Assumptions!$D$4:$E$11,2,FALSE),"Check status"))</f>
        <v/>
      </c>
      <c r="R11" s="9">
        <f>IF(COUNTA(A11:G11,L11:O11)=0,"",IF(OR(A11="",B11="",C11="",D11="",E11="",F11="",G11="",L11=""),"Check missing required fields",IF(NOT(ISNUMBER(F11)),"Check renewal date",IF(AND(O11&lt;&gt;"",NOT(ISNUMBER(O11))),"Check last contact date",IF(AND(ISNUMBER(O11),O11&gt;TODAY()),"Check last contact date",IF(Q11="Check status","Check status",IF(Q11="Complete","Complete",IF(Q11="Closed","Closed",IF(COUNT(Assumptions!$B$4:$B$7)&lt;4,"Check milestone assumptions",IF(Q11="Hold","On hold - review",IF(F11&lt;TODAY(),"Past due - review",IF(TODAY()&gt;=K11,"Decision due - review",IF(TODAY()&gt;=J11,"Quote due - review",IF(TODAY()&gt;=I11,"Review due - review",IF(TODAY()&gt;=H11,"Preparation due - review","Scheduled")))))))))))))))</f>
        <v/>
      </c>
      <c r="T11">
        <f>IF(Assumptions!D10="","",Assumptions!D10)</f>
        <v/>
      </c>
      <c r="U11">
        <f>IF(Assumptions!F10="","",Assumptions!F10)</f>
        <v/>
      </c>
      <c r="V11">
        <f>IF(Assumptions!G10="","",Assumptions!G10)</f>
        <v/>
      </c>
    </row>
    <row r="12" ht="30" customHeight="1">
      <c r="A12" s="20" t="inlineStr">
        <is>
          <t>REN-DEMO-008</t>
        </is>
      </c>
      <c r="B12" s="20" t="inlineStr">
        <is>
          <t>Fictional Rocket Badger Repair LLC</t>
        </is>
      </c>
      <c r="C12" s="20" t="inlineStr">
        <is>
          <t>DEMO-POL-1008</t>
        </is>
      </c>
      <c r="D12" s="20" t="inlineStr">
        <is>
          <t>Inland Marine</t>
        </is>
      </c>
      <c r="E12" s="20" t="inlineStr">
        <is>
          <t>Fictional Silver Pebble Carrier</t>
        </is>
      </c>
      <c r="F12" s="21" t="n">
        <v>46455</v>
      </c>
      <c r="G12" s="20" t="inlineStr">
        <is>
          <t>Fictional Owner Quinn</t>
        </is>
      </c>
      <c r="H12" s="17">
        <f>IF(OR(F12="",NOT(ISNUMBER(F12)),Assumptions!$B$4="",NOT(ISNUMBER(Assumptions!$B$4))),"",IFERROR(F12-Assumptions!$B$4,""))</f>
        <v/>
      </c>
      <c r="I12" s="17">
        <f>IF(OR(F12="",NOT(ISNUMBER(F12)),Assumptions!$B$5="",NOT(ISNUMBER(Assumptions!$B$5))),"",IFERROR(F12-Assumptions!$B$5,""))</f>
        <v/>
      </c>
      <c r="J12" s="17">
        <f>IF(OR(F12="",NOT(ISNUMBER(F12)),Assumptions!$B$6="",NOT(ISNUMBER(Assumptions!$B$6))),"",IFERROR(F12-Assumptions!$B$6,""))</f>
        <v/>
      </c>
      <c r="K12" s="17">
        <f>IF(OR(F12="",NOT(ISNUMBER(F12)),Assumptions!$B$7="",NOT(ISNUMBER(Assumptions!$B$7))),"",IFERROR(F12-Assumptions!$B$7,""))</f>
        <v/>
      </c>
      <c r="L12" s="20" t="inlineStr">
        <is>
          <t>On Hold</t>
        </is>
      </c>
      <c r="M12" s="22" t="n">
        <v>13250</v>
      </c>
      <c r="N12" s="20" t="inlineStr">
        <is>
          <t>Review the hold reason with the assigned owner.</t>
        </is>
      </c>
      <c r="O12" s="21" t="n">
        <v>46255</v>
      </c>
      <c r="P12" s="24">
        <f>IF(OR(F12="",NOT(ISNUMBER(F12))),"",IFERROR(F12-TODAY(),""))</f>
        <v/>
      </c>
      <c r="Q12" s="7">
        <f>IF(L12="","",IFERROR(VLOOKUP(L12,Assumptions!$D$4:$E$11,2,FALSE),"Check status"))</f>
        <v/>
      </c>
      <c r="R12" s="5">
        <f>IF(COUNTA(A12:G12,L12:O12)=0,"",IF(OR(A12="",B12="",C12="",D12="",E12="",F12="",G12="",L12=""),"Check missing required fields",IF(NOT(ISNUMBER(F12)),"Check renewal date",IF(AND(O12&lt;&gt;"",NOT(ISNUMBER(O12))),"Check last contact date",IF(AND(ISNUMBER(O12),O12&gt;TODAY()),"Check last contact date",IF(Q12="Check status","Check status",IF(Q12="Complete","Complete",IF(Q12="Closed","Closed",IF(COUNT(Assumptions!$B$4:$B$7)&lt;4,"Check milestone assumptions",IF(Q12="Hold","On hold - review",IF(F12&lt;TODAY(),"Past due - review",IF(TODAY()&gt;=K12,"Decision due - review",IF(TODAY()&gt;=J12,"Quote due - review",IF(TODAY()&gt;=I12,"Review due - review",IF(TODAY()&gt;=H12,"Preparation due - review","Scheduled")))))))))))))))</f>
        <v/>
      </c>
      <c r="T12">
        <f>IF(Assumptions!D11="","",Assumptions!D11)</f>
        <v/>
      </c>
      <c r="U12">
        <f>IF(Assumptions!F11="","",Assumptions!F11)</f>
        <v/>
      </c>
      <c r="V12">
        <f>IF(Assumptions!G11="","",Assumptions!G11)</f>
        <v/>
      </c>
    </row>
    <row r="13" ht="30" customHeight="1">
      <c r="A13" s="20" t="inlineStr">
        <is>
          <t>REN-DEMO-009</t>
        </is>
      </c>
      <c r="B13" s="20" t="inlineStr">
        <is>
          <t>Fictional Maple Comet Florals LLC</t>
        </is>
      </c>
      <c r="C13" s="20" t="inlineStr">
        <is>
          <t>DEMO-POL-1009</t>
        </is>
      </c>
      <c r="D13" s="20" t="inlineStr">
        <is>
          <t>Commercial Auto</t>
        </is>
      </c>
      <c r="E13" s="20" t="inlineStr">
        <is>
          <t>Fictional Harborlight Carrier</t>
        </is>
      </c>
      <c r="F13" s="21" t="n">
        <v>46230</v>
      </c>
      <c r="G13" s="20" t="inlineStr">
        <is>
          <t>Fictional Owner Rowan</t>
        </is>
      </c>
      <c r="H13" s="18">
        <f>IF(OR(F13="",NOT(ISNUMBER(F13)),Assumptions!$B$4="",NOT(ISNUMBER(Assumptions!$B$4))),"",IFERROR(F13-Assumptions!$B$4,""))</f>
        <v/>
      </c>
      <c r="I13" s="18">
        <f>IF(OR(F13="",NOT(ISNUMBER(F13)),Assumptions!$B$5="",NOT(ISNUMBER(Assumptions!$B$5))),"",IFERROR(F13-Assumptions!$B$5,""))</f>
        <v/>
      </c>
      <c r="J13" s="18">
        <f>IF(OR(F13="",NOT(ISNUMBER(F13)),Assumptions!$B$6="",NOT(ISNUMBER(Assumptions!$B$6))),"",IFERROR(F13-Assumptions!$B$6,""))</f>
        <v/>
      </c>
      <c r="K13" s="18">
        <f>IF(OR(F13="",NOT(ISNUMBER(F13)),Assumptions!$B$7="",NOT(ISNUMBER(Assumptions!$B$7))),"",IFERROR(F13-Assumptions!$B$7,""))</f>
        <v/>
      </c>
      <c r="L13" s="20" t="inlineStr">
        <is>
          <t>Renewed</t>
        </is>
      </c>
      <c r="M13" s="22" t="n">
        <v>5400</v>
      </c>
      <c r="N13" s="20" t="inlineStr">
        <is>
          <t>File the completed fictional renewal record.</t>
        </is>
      </c>
      <c r="O13" s="21" t="n">
        <v>46225</v>
      </c>
      <c r="P13" s="23">
        <f>IF(OR(F13="",NOT(ISNUMBER(F13))),"",IFERROR(F13-TODAY(),""))</f>
        <v/>
      </c>
      <c r="Q13" s="11">
        <f>IF(L13="","",IFERROR(VLOOKUP(L13,Assumptions!$D$4:$E$11,2,FALSE),"Check status"))</f>
        <v/>
      </c>
      <c r="R13" s="9">
        <f>IF(COUNTA(A13:G13,L13:O13)=0,"",IF(OR(A13="",B13="",C13="",D13="",E13="",F13="",G13="",L13=""),"Check missing required fields",IF(NOT(ISNUMBER(F13)),"Check renewal date",IF(AND(O13&lt;&gt;"",NOT(ISNUMBER(O13))),"Check last contact date",IF(AND(ISNUMBER(O13),O13&gt;TODAY()),"Check last contact date",IF(Q13="Check status","Check status",IF(Q13="Complete","Complete",IF(Q13="Closed","Closed",IF(COUNT(Assumptions!$B$4:$B$7)&lt;4,"Check milestone assumptions",IF(Q13="Hold","On hold - review",IF(F13&lt;TODAY(),"Past due - review",IF(TODAY()&gt;=K13,"Decision due - review",IF(TODAY()&gt;=J13,"Quote due - review",IF(TODAY()&gt;=I13,"Review due - review",IF(TODAY()&gt;=H13,"Preparation due - review","Scheduled")))))))))))))))</f>
        <v/>
      </c>
      <c r="T13">
        <f>IF(Assumptions!D12="","",Assumptions!D12)</f>
        <v/>
      </c>
      <c r="U13">
        <f>IF(Assumptions!F12="","",Assumptions!F12)</f>
        <v/>
      </c>
      <c r="V13">
        <f>IF(Assumptions!G12="","",Assumptions!G12)</f>
        <v/>
      </c>
    </row>
    <row r="14" ht="30" customHeight="1">
      <c r="A14" s="20" t="inlineStr">
        <is>
          <t>REN-DEMO-010</t>
        </is>
      </c>
      <c r="B14" s="20" t="inlineStr">
        <is>
          <t>Fictional Velvet Compass Media LLC</t>
        </is>
      </c>
      <c r="C14" s="20" t="inlineStr">
        <is>
          <t>DEMO-POL-1010</t>
        </is>
      </c>
      <c r="D14" s="20" t="inlineStr">
        <is>
          <t>Professional Liability</t>
        </is>
      </c>
      <c r="E14" s="20" t="inlineStr">
        <is>
          <t>Fictional Northstar Carrier</t>
        </is>
      </c>
      <c r="F14" s="21" t="n">
        <v>46640</v>
      </c>
      <c r="G14" s="20" t="inlineStr">
        <is>
          <t>Fictional Owner Sage</t>
        </is>
      </c>
      <c r="H14" s="17">
        <f>IF(OR(F14="",NOT(ISNUMBER(F14)),Assumptions!$B$4="",NOT(ISNUMBER(Assumptions!$B$4))),"",IFERROR(F14-Assumptions!$B$4,""))</f>
        <v/>
      </c>
      <c r="I14" s="17">
        <f>IF(OR(F14="",NOT(ISNUMBER(F14)),Assumptions!$B$5="",NOT(ISNUMBER(Assumptions!$B$5))),"",IFERROR(F14-Assumptions!$B$5,""))</f>
        <v/>
      </c>
      <c r="J14" s="17">
        <f>IF(OR(F14="",NOT(ISNUMBER(F14)),Assumptions!$B$6="",NOT(ISNUMBER(Assumptions!$B$6))),"",IFERROR(F14-Assumptions!$B$6,""))</f>
        <v/>
      </c>
      <c r="K14" s="17">
        <f>IF(OR(F14="",NOT(ISNUMBER(F14)),Assumptions!$B$7="",NOT(ISNUMBER(Assumptions!$B$7))),"",IFERROR(F14-Assumptions!$B$7,""))</f>
        <v/>
      </c>
      <c r="L14" s="20" t="inlineStr">
        <is>
          <t>Not Renewing</t>
        </is>
      </c>
      <c r="M14" s="22" t="n"/>
      <c r="N14" s="20" t="inlineStr">
        <is>
          <t>Document the fictional client's stated decision.</t>
        </is>
      </c>
      <c r="O14" s="21" t="n">
        <v>46273</v>
      </c>
      <c r="P14" s="24">
        <f>IF(OR(F14="",NOT(ISNUMBER(F14))),"",IFERROR(F14-TODAY(),""))</f>
        <v/>
      </c>
      <c r="Q14" s="7">
        <f>IF(L14="","",IFERROR(VLOOKUP(L14,Assumptions!$D$4:$E$11,2,FALSE),"Check status"))</f>
        <v/>
      </c>
      <c r="R14" s="5">
        <f>IF(COUNTA(A14:G14,L14:O14)=0,"",IF(OR(A14="",B14="",C14="",D14="",E14="",F14="",G14="",L14=""),"Check missing required fields",IF(NOT(ISNUMBER(F14)),"Check renewal date",IF(AND(O14&lt;&gt;"",NOT(ISNUMBER(O14))),"Check last contact date",IF(AND(ISNUMBER(O14),O14&gt;TODAY()),"Check last contact date",IF(Q14="Check status","Check status",IF(Q14="Complete","Complete",IF(Q14="Closed","Closed",IF(COUNT(Assumptions!$B$4:$B$7)&lt;4,"Check milestone assumptions",IF(Q14="Hold","On hold - review",IF(F14&lt;TODAY(),"Past due - review",IF(TODAY()&gt;=K14,"Decision due - review",IF(TODAY()&gt;=J14,"Quote due - review",IF(TODAY()&gt;=I14,"Review due - review",IF(TODAY()&gt;=H14,"Preparation due - review","Scheduled")))))))))))))))</f>
        <v/>
      </c>
      <c r="T14">
        <f>IF(Assumptions!D13="","",Assumptions!D13)</f>
        <v/>
      </c>
      <c r="U14">
        <f>IF(Assumptions!F13="","",Assumptions!F13)</f>
        <v/>
      </c>
      <c r="V14">
        <f>IF(Assumptions!G13="","",Assumptions!G13)</f>
        <v/>
      </c>
    </row>
    <row r="15" ht="24" customHeight="1">
      <c r="A15" s="20" t="n"/>
      <c r="B15" s="20" t="n"/>
      <c r="C15" s="20" t="n"/>
      <c r="D15" s="20" t="n"/>
      <c r="E15" s="20" t="n"/>
      <c r="F15" s="21" t="n"/>
      <c r="G15" s="20" t="n"/>
      <c r="H15" s="18">
        <f>IF(OR(F15="",NOT(ISNUMBER(F15)),Assumptions!$B$4="",NOT(ISNUMBER(Assumptions!$B$4))),"",IFERROR(F15-Assumptions!$B$4,""))</f>
        <v/>
      </c>
      <c r="I15" s="18">
        <f>IF(OR(F15="",NOT(ISNUMBER(F15)),Assumptions!$B$5="",NOT(ISNUMBER(Assumptions!$B$5))),"",IFERROR(F15-Assumptions!$B$5,""))</f>
        <v/>
      </c>
      <c r="J15" s="18">
        <f>IF(OR(F15="",NOT(ISNUMBER(F15)),Assumptions!$B$6="",NOT(ISNUMBER(Assumptions!$B$6))),"",IFERROR(F15-Assumptions!$B$6,""))</f>
        <v/>
      </c>
      <c r="K15" s="18">
        <f>IF(OR(F15="",NOT(ISNUMBER(F15)),Assumptions!$B$7="",NOT(ISNUMBER(Assumptions!$B$7))),"",IFERROR(F15-Assumptions!$B$7,""))</f>
        <v/>
      </c>
      <c r="L15" s="20" t="n"/>
      <c r="M15" s="22" t="n"/>
      <c r="N15" s="20" t="n"/>
      <c r="O15" s="21" t="n"/>
      <c r="P15" s="23">
        <f>IF(OR(F15="",NOT(ISNUMBER(F15))),"",IFERROR(F15-TODAY(),""))</f>
        <v/>
      </c>
      <c r="Q15" s="11">
        <f>IF(L15="","",IFERROR(VLOOKUP(L15,Assumptions!$D$4:$E$11,2,FALSE),"Check status"))</f>
        <v/>
      </c>
      <c r="R15" s="9">
        <f>IF(COUNTA(A15:G15,L15:O15)=0,"",IF(OR(A15="",B15="",C15="",D15="",E15="",F15="",G15="",L15=""),"Check missing required fields",IF(NOT(ISNUMBER(F15)),"Check renewal date",IF(AND(O15&lt;&gt;"",NOT(ISNUMBER(O15))),"Check last contact date",IF(AND(ISNUMBER(O15),O15&gt;TODAY()),"Check last contact date",IF(Q15="Check status","Check status",IF(Q15="Complete","Complete",IF(Q15="Closed","Closed",IF(COUNT(Assumptions!$B$4:$B$7)&lt;4,"Check milestone assumptions",IF(Q15="Hold","On hold - review",IF(F15&lt;TODAY(),"Past due - review",IF(TODAY()&gt;=K15,"Decision due - review",IF(TODAY()&gt;=J15,"Quote due - review",IF(TODAY()&gt;=I15,"Review due - review",IF(TODAY()&gt;=H15,"Preparation due - review","Scheduled")))))))))))))))</f>
        <v/>
      </c>
      <c r="T15">
        <f>IF(Assumptions!D14="","",Assumptions!D14)</f>
        <v/>
      </c>
      <c r="U15">
        <f>IF(Assumptions!F14="","",Assumptions!F14)</f>
        <v/>
      </c>
      <c r="V15">
        <f>IF(Assumptions!G14="","",Assumptions!G14)</f>
        <v/>
      </c>
    </row>
    <row r="16" ht="24" customHeight="1">
      <c r="A16" s="20" t="n"/>
      <c r="B16" s="20" t="n"/>
      <c r="C16" s="20" t="n"/>
      <c r="D16" s="20" t="n"/>
      <c r="E16" s="20" t="n"/>
      <c r="F16" s="21" t="n"/>
      <c r="G16" s="20" t="n"/>
      <c r="H16" s="17">
        <f>IF(OR(F16="",NOT(ISNUMBER(F16)),Assumptions!$B$4="",NOT(ISNUMBER(Assumptions!$B$4))),"",IFERROR(F16-Assumptions!$B$4,""))</f>
        <v/>
      </c>
      <c r="I16" s="17">
        <f>IF(OR(F16="",NOT(ISNUMBER(F16)),Assumptions!$B$5="",NOT(ISNUMBER(Assumptions!$B$5))),"",IFERROR(F16-Assumptions!$B$5,""))</f>
        <v/>
      </c>
      <c r="J16" s="17">
        <f>IF(OR(F16="",NOT(ISNUMBER(F16)),Assumptions!$B$6="",NOT(ISNUMBER(Assumptions!$B$6))),"",IFERROR(F16-Assumptions!$B$6,""))</f>
        <v/>
      </c>
      <c r="K16" s="17">
        <f>IF(OR(F16="",NOT(ISNUMBER(F16)),Assumptions!$B$7="",NOT(ISNUMBER(Assumptions!$B$7))),"",IFERROR(F16-Assumptions!$B$7,""))</f>
        <v/>
      </c>
      <c r="L16" s="20" t="n"/>
      <c r="M16" s="22" t="n"/>
      <c r="N16" s="20" t="n"/>
      <c r="O16" s="21" t="n"/>
      <c r="P16" s="24">
        <f>IF(OR(F16="",NOT(ISNUMBER(F16))),"",IFERROR(F16-TODAY(),""))</f>
        <v/>
      </c>
      <c r="Q16" s="7">
        <f>IF(L16="","",IFERROR(VLOOKUP(L16,Assumptions!$D$4:$E$11,2,FALSE),"Check status"))</f>
        <v/>
      </c>
      <c r="R16" s="5">
        <f>IF(COUNTA(A16:G16,L16:O16)=0,"",IF(OR(A16="",B16="",C16="",D16="",E16="",F16="",G16="",L16=""),"Check missing required fields",IF(NOT(ISNUMBER(F16)),"Check renewal date",IF(AND(O16&lt;&gt;"",NOT(ISNUMBER(O16))),"Check last contact date",IF(AND(ISNUMBER(O16),O16&gt;TODAY()),"Check last contact date",IF(Q16="Check status","Check status",IF(Q16="Complete","Complete",IF(Q16="Closed","Closed",IF(COUNT(Assumptions!$B$4:$B$7)&lt;4,"Check milestone assumptions",IF(Q16="Hold","On hold - review",IF(F16&lt;TODAY(),"Past due - review",IF(TODAY()&gt;=K16,"Decision due - review",IF(TODAY()&gt;=J16,"Quote due - review",IF(TODAY()&gt;=I16,"Review due - review",IF(TODAY()&gt;=H16,"Preparation due - review","Scheduled")))))))))))))))</f>
        <v/>
      </c>
      <c r="T16">
        <f>IF(Assumptions!D15="","",Assumptions!D15)</f>
        <v/>
      </c>
      <c r="U16">
        <f>IF(Assumptions!F15="","",Assumptions!F15)</f>
        <v/>
      </c>
      <c r="V16">
        <f>IF(Assumptions!G15="","",Assumptions!G15)</f>
        <v/>
      </c>
    </row>
    <row r="17" ht="24" customHeight="1">
      <c r="A17" s="20" t="n"/>
      <c r="B17" s="20" t="n"/>
      <c r="C17" s="20" t="n"/>
      <c r="D17" s="20" t="n"/>
      <c r="E17" s="20" t="n"/>
      <c r="F17" s="21" t="n"/>
      <c r="G17" s="20" t="n"/>
      <c r="H17" s="18">
        <f>IF(OR(F17="",NOT(ISNUMBER(F17)),Assumptions!$B$4="",NOT(ISNUMBER(Assumptions!$B$4))),"",IFERROR(F17-Assumptions!$B$4,""))</f>
        <v/>
      </c>
      <c r="I17" s="18">
        <f>IF(OR(F17="",NOT(ISNUMBER(F17)),Assumptions!$B$5="",NOT(ISNUMBER(Assumptions!$B$5))),"",IFERROR(F17-Assumptions!$B$5,""))</f>
        <v/>
      </c>
      <c r="J17" s="18">
        <f>IF(OR(F17="",NOT(ISNUMBER(F17)),Assumptions!$B$6="",NOT(ISNUMBER(Assumptions!$B$6))),"",IFERROR(F17-Assumptions!$B$6,""))</f>
        <v/>
      </c>
      <c r="K17" s="18">
        <f>IF(OR(F17="",NOT(ISNUMBER(F17)),Assumptions!$B$7="",NOT(ISNUMBER(Assumptions!$B$7))),"",IFERROR(F17-Assumptions!$B$7,""))</f>
        <v/>
      </c>
      <c r="L17" s="20" t="n"/>
      <c r="M17" s="22" t="n"/>
      <c r="N17" s="20" t="n"/>
      <c r="O17" s="21" t="n"/>
      <c r="P17" s="23">
        <f>IF(OR(F17="",NOT(ISNUMBER(F17))),"",IFERROR(F17-TODAY(),""))</f>
        <v/>
      </c>
      <c r="Q17" s="11">
        <f>IF(L17="","",IFERROR(VLOOKUP(L17,Assumptions!$D$4:$E$11,2,FALSE),"Check status"))</f>
        <v/>
      </c>
      <c r="R17" s="9">
        <f>IF(COUNTA(A17:G17,L17:O17)=0,"",IF(OR(A17="",B17="",C17="",D17="",E17="",F17="",G17="",L17=""),"Check missing required fields",IF(NOT(ISNUMBER(F17)),"Check renewal date",IF(AND(O17&lt;&gt;"",NOT(ISNUMBER(O17))),"Check last contact date",IF(AND(ISNUMBER(O17),O17&gt;TODAY()),"Check last contact date",IF(Q17="Check status","Check status",IF(Q17="Complete","Complete",IF(Q17="Closed","Closed",IF(COUNT(Assumptions!$B$4:$B$7)&lt;4,"Check milestone assumptions",IF(Q17="Hold","On hold - review",IF(F17&lt;TODAY(),"Past due - review",IF(TODAY()&gt;=K17,"Decision due - review",IF(TODAY()&gt;=J17,"Quote due - review",IF(TODAY()&gt;=I17,"Review due - review",IF(TODAY()&gt;=H17,"Preparation due - review","Scheduled")))))))))))))))</f>
        <v/>
      </c>
      <c r="T17">
        <f>IF(Assumptions!D16="","",Assumptions!D16)</f>
        <v/>
      </c>
      <c r="U17">
        <f>IF(Assumptions!F16="","",Assumptions!F16)</f>
        <v/>
      </c>
      <c r="V17">
        <f>IF(Assumptions!G16="","",Assumptions!G16)</f>
        <v/>
      </c>
    </row>
    <row r="18" ht="24" customHeight="1">
      <c r="A18" s="20" t="n"/>
      <c r="B18" s="20" t="n"/>
      <c r="C18" s="20" t="n"/>
      <c r="D18" s="20" t="n"/>
      <c r="E18" s="20" t="n"/>
      <c r="F18" s="21" t="n"/>
      <c r="G18" s="20" t="n"/>
      <c r="H18" s="17">
        <f>IF(OR(F18="",NOT(ISNUMBER(F18)),Assumptions!$B$4="",NOT(ISNUMBER(Assumptions!$B$4))),"",IFERROR(F18-Assumptions!$B$4,""))</f>
        <v/>
      </c>
      <c r="I18" s="17">
        <f>IF(OR(F18="",NOT(ISNUMBER(F18)),Assumptions!$B$5="",NOT(ISNUMBER(Assumptions!$B$5))),"",IFERROR(F18-Assumptions!$B$5,""))</f>
        <v/>
      </c>
      <c r="J18" s="17">
        <f>IF(OR(F18="",NOT(ISNUMBER(F18)),Assumptions!$B$6="",NOT(ISNUMBER(Assumptions!$B$6))),"",IFERROR(F18-Assumptions!$B$6,""))</f>
        <v/>
      </c>
      <c r="K18" s="17">
        <f>IF(OR(F18="",NOT(ISNUMBER(F18)),Assumptions!$B$7="",NOT(ISNUMBER(Assumptions!$B$7))),"",IFERROR(F18-Assumptions!$B$7,""))</f>
        <v/>
      </c>
      <c r="L18" s="20" t="n"/>
      <c r="M18" s="22" t="n"/>
      <c r="N18" s="20" t="n"/>
      <c r="O18" s="21" t="n"/>
      <c r="P18" s="24">
        <f>IF(OR(F18="",NOT(ISNUMBER(F18))),"",IFERROR(F18-TODAY(),""))</f>
        <v/>
      </c>
      <c r="Q18" s="7">
        <f>IF(L18="","",IFERROR(VLOOKUP(L18,Assumptions!$D$4:$E$11,2,FALSE),"Check status"))</f>
        <v/>
      </c>
      <c r="R18" s="5">
        <f>IF(COUNTA(A18:G18,L18:O18)=0,"",IF(OR(A18="",B18="",C18="",D18="",E18="",F18="",G18="",L18=""),"Check missing required fields",IF(NOT(ISNUMBER(F18)),"Check renewal date",IF(AND(O18&lt;&gt;"",NOT(ISNUMBER(O18))),"Check last contact date",IF(AND(ISNUMBER(O18),O18&gt;TODAY()),"Check last contact date",IF(Q18="Check status","Check status",IF(Q18="Complete","Complete",IF(Q18="Closed","Closed",IF(COUNT(Assumptions!$B$4:$B$7)&lt;4,"Check milestone assumptions",IF(Q18="Hold","On hold - review",IF(F18&lt;TODAY(),"Past due - review",IF(TODAY()&gt;=K18,"Decision due - review",IF(TODAY()&gt;=J18,"Quote due - review",IF(TODAY()&gt;=I18,"Review due - review",IF(TODAY()&gt;=H18,"Preparation due - review","Scheduled")))))))))))))))</f>
        <v/>
      </c>
      <c r="T18">
        <f>IF(Assumptions!D17="","",Assumptions!D17)</f>
        <v/>
      </c>
      <c r="U18">
        <f>IF(Assumptions!F17="","",Assumptions!F17)</f>
        <v/>
      </c>
      <c r="V18">
        <f>IF(Assumptions!G17="","",Assumptions!G17)</f>
        <v/>
      </c>
    </row>
    <row r="19" ht="24" customHeight="1">
      <c r="A19" s="20" t="n"/>
      <c r="B19" s="20" t="n"/>
      <c r="C19" s="20" t="n"/>
      <c r="D19" s="20" t="n"/>
      <c r="E19" s="20" t="n"/>
      <c r="F19" s="21" t="n"/>
      <c r="G19" s="20" t="n"/>
      <c r="H19" s="18">
        <f>IF(OR(F19="",NOT(ISNUMBER(F19)),Assumptions!$B$4="",NOT(ISNUMBER(Assumptions!$B$4))),"",IFERROR(F19-Assumptions!$B$4,""))</f>
        <v/>
      </c>
      <c r="I19" s="18">
        <f>IF(OR(F19="",NOT(ISNUMBER(F19)),Assumptions!$B$5="",NOT(ISNUMBER(Assumptions!$B$5))),"",IFERROR(F19-Assumptions!$B$5,""))</f>
        <v/>
      </c>
      <c r="J19" s="18">
        <f>IF(OR(F19="",NOT(ISNUMBER(F19)),Assumptions!$B$6="",NOT(ISNUMBER(Assumptions!$B$6))),"",IFERROR(F19-Assumptions!$B$6,""))</f>
        <v/>
      </c>
      <c r="K19" s="18">
        <f>IF(OR(F19="",NOT(ISNUMBER(F19)),Assumptions!$B$7="",NOT(ISNUMBER(Assumptions!$B$7))),"",IFERROR(F19-Assumptions!$B$7,""))</f>
        <v/>
      </c>
      <c r="L19" s="20" t="n"/>
      <c r="M19" s="22" t="n"/>
      <c r="N19" s="20" t="n"/>
      <c r="O19" s="21" t="n"/>
      <c r="P19" s="23">
        <f>IF(OR(F19="",NOT(ISNUMBER(F19))),"",IFERROR(F19-TODAY(),""))</f>
        <v/>
      </c>
      <c r="Q19" s="11">
        <f>IF(L19="","",IFERROR(VLOOKUP(L19,Assumptions!$D$4:$E$11,2,FALSE),"Check status"))</f>
        <v/>
      </c>
      <c r="R19" s="9">
        <f>IF(COUNTA(A19:G19,L19:O19)=0,"",IF(OR(A19="",B19="",C19="",D19="",E19="",F19="",G19="",L19=""),"Check missing required fields",IF(NOT(ISNUMBER(F19)),"Check renewal date",IF(AND(O19&lt;&gt;"",NOT(ISNUMBER(O19))),"Check last contact date",IF(AND(ISNUMBER(O19),O19&gt;TODAY()),"Check last contact date",IF(Q19="Check status","Check status",IF(Q19="Complete","Complete",IF(Q19="Closed","Closed",IF(COUNT(Assumptions!$B$4:$B$7)&lt;4,"Check milestone assumptions",IF(Q19="Hold","On hold - review",IF(F19&lt;TODAY(),"Past due - review",IF(TODAY()&gt;=K19,"Decision due - review",IF(TODAY()&gt;=J19,"Quote due - review",IF(TODAY()&gt;=I19,"Review due - review",IF(TODAY()&gt;=H19,"Preparation due - review","Scheduled")))))))))))))))</f>
        <v/>
      </c>
      <c r="T19">
        <f>IF(Assumptions!D18="","",Assumptions!D18)</f>
        <v/>
      </c>
      <c r="U19">
        <f>IF(Assumptions!F18="","",Assumptions!F18)</f>
        <v/>
      </c>
      <c r="V19">
        <f>IF(Assumptions!G18="","",Assumptions!G18)</f>
        <v/>
      </c>
    </row>
    <row r="20" ht="24" customHeight="1">
      <c r="A20" s="20" t="n"/>
      <c r="B20" s="20" t="n"/>
      <c r="C20" s="20" t="n"/>
      <c r="D20" s="20" t="n"/>
      <c r="E20" s="20" t="n"/>
      <c r="F20" s="21" t="n"/>
      <c r="G20" s="20" t="n"/>
      <c r="H20" s="17">
        <f>IF(OR(F20="",NOT(ISNUMBER(F20)),Assumptions!$B$4="",NOT(ISNUMBER(Assumptions!$B$4))),"",IFERROR(F20-Assumptions!$B$4,""))</f>
        <v/>
      </c>
      <c r="I20" s="17">
        <f>IF(OR(F20="",NOT(ISNUMBER(F20)),Assumptions!$B$5="",NOT(ISNUMBER(Assumptions!$B$5))),"",IFERROR(F20-Assumptions!$B$5,""))</f>
        <v/>
      </c>
      <c r="J20" s="17">
        <f>IF(OR(F20="",NOT(ISNUMBER(F20)),Assumptions!$B$6="",NOT(ISNUMBER(Assumptions!$B$6))),"",IFERROR(F20-Assumptions!$B$6,""))</f>
        <v/>
      </c>
      <c r="K20" s="17">
        <f>IF(OR(F20="",NOT(ISNUMBER(F20)),Assumptions!$B$7="",NOT(ISNUMBER(Assumptions!$B$7))),"",IFERROR(F20-Assumptions!$B$7,""))</f>
        <v/>
      </c>
      <c r="L20" s="20" t="n"/>
      <c r="M20" s="22" t="n"/>
      <c r="N20" s="20" t="n"/>
      <c r="O20" s="21" t="n"/>
      <c r="P20" s="24">
        <f>IF(OR(F20="",NOT(ISNUMBER(F20))),"",IFERROR(F20-TODAY(),""))</f>
        <v/>
      </c>
      <c r="Q20" s="7">
        <f>IF(L20="","",IFERROR(VLOOKUP(L20,Assumptions!$D$4:$E$11,2,FALSE),"Check status"))</f>
        <v/>
      </c>
      <c r="R20" s="5">
        <f>IF(COUNTA(A20:G20,L20:O20)=0,"",IF(OR(A20="",B20="",C20="",D20="",E20="",F20="",G20="",L20=""),"Check missing required fields",IF(NOT(ISNUMBER(F20)),"Check renewal date",IF(AND(O20&lt;&gt;"",NOT(ISNUMBER(O20))),"Check last contact date",IF(AND(ISNUMBER(O20),O20&gt;TODAY()),"Check last contact date",IF(Q20="Check status","Check status",IF(Q20="Complete","Complete",IF(Q20="Closed","Closed",IF(COUNT(Assumptions!$B$4:$B$7)&lt;4,"Check milestone assumptions",IF(Q20="Hold","On hold - review",IF(F20&lt;TODAY(),"Past due - review",IF(TODAY()&gt;=K20,"Decision due - review",IF(TODAY()&gt;=J20,"Quote due - review",IF(TODAY()&gt;=I20,"Review due - review",IF(TODAY()&gt;=H20,"Preparation due - review","Scheduled")))))))))))))))</f>
        <v/>
      </c>
      <c r="T20">
        <f>IF(Assumptions!D19="","",Assumptions!D19)</f>
        <v/>
      </c>
      <c r="U20">
        <f>IF(Assumptions!F19="","",Assumptions!F19)</f>
        <v/>
      </c>
      <c r="V20">
        <f>IF(Assumptions!G19="","",Assumptions!G19)</f>
        <v/>
      </c>
    </row>
    <row r="21" ht="24" customHeight="1">
      <c r="A21" s="20" t="n"/>
      <c r="B21" s="20" t="n"/>
      <c r="C21" s="20" t="n"/>
      <c r="D21" s="20" t="n"/>
      <c r="E21" s="20" t="n"/>
      <c r="F21" s="21" t="n"/>
      <c r="G21" s="20" t="n"/>
      <c r="H21" s="18">
        <f>IF(OR(F21="",NOT(ISNUMBER(F21)),Assumptions!$B$4="",NOT(ISNUMBER(Assumptions!$B$4))),"",IFERROR(F21-Assumptions!$B$4,""))</f>
        <v/>
      </c>
      <c r="I21" s="18">
        <f>IF(OR(F21="",NOT(ISNUMBER(F21)),Assumptions!$B$5="",NOT(ISNUMBER(Assumptions!$B$5))),"",IFERROR(F21-Assumptions!$B$5,""))</f>
        <v/>
      </c>
      <c r="J21" s="18">
        <f>IF(OR(F21="",NOT(ISNUMBER(F21)),Assumptions!$B$6="",NOT(ISNUMBER(Assumptions!$B$6))),"",IFERROR(F21-Assumptions!$B$6,""))</f>
        <v/>
      </c>
      <c r="K21" s="18">
        <f>IF(OR(F21="",NOT(ISNUMBER(F21)),Assumptions!$B$7="",NOT(ISNUMBER(Assumptions!$B$7))),"",IFERROR(F21-Assumptions!$B$7,""))</f>
        <v/>
      </c>
      <c r="L21" s="20" t="n"/>
      <c r="M21" s="22" t="n"/>
      <c r="N21" s="20" t="n"/>
      <c r="O21" s="21" t="n"/>
      <c r="P21" s="23">
        <f>IF(OR(F21="",NOT(ISNUMBER(F21))),"",IFERROR(F21-TODAY(),""))</f>
        <v/>
      </c>
      <c r="Q21" s="11">
        <f>IF(L21="","",IFERROR(VLOOKUP(L21,Assumptions!$D$4:$E$11,2,FALSE),"Check status"))</f>
        <v/>
      </c>
      <c r="R21" s="9">
        <f>IF(COUNTA(A21:G21,L21:O21)=0,"",IF(OR(A21="",B21="",C21="",D21="",E21="",F21="",G21="",L21=""),"Check missing required fields",IF(NOT(ISNUMBER(F21)),"Check renewal date",IF(AND(O21&lt;&gt;"",NOT(ISNUMBER(O21))),"Check last contact date",IF(AND(ISNUMBER(O21),O21&gt;TODAY()),"Check last contact date",IF(Q21="Check status","Check status",IF(Q21="Complete","Complete",IF(Q21="Closed","Closed",IF(COUNT(Assumptions!$B$4:$B$7)&lt;4,"Check milestone assumptions",IF(Q21="Hold","On hold - review",IF(F21&lt;TODAY(),"Past due - review",IF(TODAY()&gt;=K21,"Decision due - review",IF(TODAY()&gt;=J21,"Quote due - review",IF(TODAY()&gt;=I21,"Review due - review",IF(TODAY()&gt;=H21,"Preparation due - review","Scheduled")))))))))))))))</f>
        <v/>
      </c>
      <c r="T21">
        <f>IF(Assumptions!D20="","",Assumptions!D20)</f>
        <v/>
      </c>
      <c r="U21">
        <f>IF(Assumptions!F20="","",Assumptions!F20)</f>
        <v/>
      </c>
      <c r="V21">
        <f>IF(Assumptions!G20="","",Assumptions!G20)</f>
        <v/>
      </c>
    </row>
    <row r="22" ht="24" customHeight="1">
      <c r="A22" s="20" t="n"/>
      <c r="B22" s="20" t="n"/>
      <c r="C22" s="20" t="n"/>
      <c r="D22" s="20" t="n"/>
      <c r="E22" s="20" t="n"/>
      <c r="F22" s="21" t="n"/>
      <c r="G22" s="20" t="n"/>
      <c r="H22" s="17">
        <f>IF(OR(F22="",NOT(ISNUMBER(F22)),Assumptions!$B$4="",NOT(ISNUMBER(Assumptions!$B$4))),"",IFERROR(F22-Assumptions!$B$4,""))</f>
        <v/>
      </c>
      <c r="I22" s="17">
        <f>IF(OR(F22="",NOT(ISNUMBER(F22)),Assumptions!$B$5="",NOT(ISNUMBER(Assumptions!$B$5))),"",IFERROR(F22-Assumptions!$B$5,""))</f>
        <v/>
      </c>
      <c r="J22" s="17">
        <f>IF(OR(F22="",NOT(ISNUMBER(F22)),Assumptions!$B$6="",NOT(ISNUMBER(Assumptions!$B$6))),"",IFERROR(F22-Assumptions!$B$6,""))</f>
        <v/>
      </c>
      <c r="K22" s="17">
        <f>IF(OR(F22="",NOT(ISNUMBER(F22)),Assumptions!$B$7="",NOT(ISNUMBER(Assumptions!$B$7))),"",IFERROR(F22-Assumptions!$B$7,""))</f>
        <v/>
      </c>
      <c r="L22" s="20" t="n"/>
      <c r="M22" s="22" t="n"/>
      <c r="N22" s="20" t="n"/>
      <c r="O22" s="21" t="n"/>
      <c r="P22" s="24">
        <f>IF(OR(F22="",NOT(ISNUMBER(F22))),"",IFERROR(F22-TODAY(),""))</f>
        <v/>
      </c>
      <c r="Q22" s="7">
        <f>IF(L22="","",IFERROR(VLOOKUP(L22,Assumptions!$D$4:$E$11,2,FALSE),"Check status"))</f>
        <v/>
      </c>
      <c r="R22" s="5">
        <f>IF(COUNTA(A22:G22,L22:O22)=0,"",IF(OR(A22="",B22="",C22="",D22="",E22="",F22="",G22="",L22=""),"Check missing required fields",IF(NOT(ISNUMBER(F22)),"Check renewal date",IF(AND(O22&lt;&gt;"",NOT(ISNUMBER(O22))),"Check last contact date",IF(AND(ISNUMBER(O22),O22&gt;TODAY()),"Check last contact date",IF(Q22="Check status","Check status",IF(Q22="Complete","Complete",IF(Q22="Closed","Closed",IF(COUNT(Assumptions!$B$4:$B$7)&lt;4,"Check milestone assumptions",IF(Q22="Hold","On hold - review",IF(F22&lt;TODAY(),"Past due - review",IF(TODAY()&gt;=K22,"Decision due - review",IF(TODAY()&gt;=J22,"Quote due - review",IF(TODAY()&gt;=I22,"Review due - review",IF(TODAY()&gt;=H22,"Preparation due - review","Scheduled")))))))))))))))</f>
        <v/>
      </c>
      <c r="T22">
        <f>IF(Assumptions!D21="","",Assumptions!D21)</f>
        <v/>
      </c>
      <c r="U22">
        <f>IF(Assumptions!F21="","",Assumptions!F21)</f>
        <v/>
      </c>
      <c r="V22">
        <f>IF(Assumptions!G21="","",Assumptions!G21)</f>
        <v/>
      </c>
    </row>
    <row r="23" ht="24" customHeight="1">
      <c r="A23" s="20" t="n"/>
      <c r="B23" s="20" t="n"/>
      <c r="C23" s="20" t="n"/>
      <c r="D23" s="20" t="n"/>
      <c r="E23" s="20" t="n"/>
      <c r="F23" s="21" t="n"/>
      <c r="G23" s="20" t="n"/>
      <c r="H23" s="18">
        <f>IF(OR(F23="",NOT(ISNUMBER(F23)),Assumptions!$B$4="",NOT(ISNUMBER(Assumptions!$B$4))),"",IFERROR(F23-Assumptions!$B$4,""))</f>
        <v/>
      </c>
      <c r="I23" s="18">
        <f>IF(OR(F23="",NOT(ISNUMBER(F23)),Assumptions!$B$5="",NOT(ISNUMBER(Assumptions!$B$5))),"",IFERROR(F23-Assumptions!$B$5,""))</f>
        <v/>
      </c>
      <c r="J23" s="18">
        <f>IF(OR(F23="",NOT(ISNUMBER(F23)),Assumptions!$B$6="",NOT(ISNUMBER(Assumptions!$B$6))),"",IFERROR(F23-Assumptions!$B$6,""))</f>
        <v/>
      </c>
      <c r="K23" s="18">
        <f>IF(OR(F23="",NOT(ISNUMBER(F23)),Assumptions!$B$7="",NOT(ISNUMBER(Assumptions!$B$7))),"",IFERROR(F23-Assumptions!$B$7,""))</f>
        <v/>
      </c>
      <c r="L23" s="20" t="n"/>
      <c r="M23" s="22" t="n"/>
      <c r="N23" s="20" t="n"/>
      <c r="O23" s="21" t="n"/>
      <c r="P23" s="23">
        <f>IF(OR(F23="",NOT(ISNUMBER(F23))),"",IFERROR(F23-TODAY(),""))</f>
        <v/>
      </c>
      <c r="Q23" s="11">
        <f>IF(L23="","",IFERROR(VLOOKUP(L23,Assumptions!$D$4:$E$11,2,FALSE),"Check status"))</f>
        <v/>
      </c>
      <c r="R23" s="9">
        <f>IF(COUNTA(A23:G23,L23:O23)=0,"",IF(OR(A23="",B23="",C23="",D23="",E23="",F23="",G23="",L23=""),"Check missing required fields",IF(NOT(ISNUMBER(F23)),"Check renewal date",IF(AND(O23&lt;&gt;"",NOT(ISNUMBER(O23))),"Check last contact date",IF(AND(ISNUMBER(O23),O23&gt;TODAY()),"Check last contact date",IF(Q23="Check status","Check status",IF(Q23="Complete","Complete",IF(Q23="Closed","Closed",IF(COUNT(Assumptions!$B$4:$B$7)&lt;4,"Check milestone assumptions",IF(Q23="Hold","On hold - review",IF(F23&lt;TODAY(),"Past due - review",IF(TODAY()&gt;=K23,"Decision due - review",IF(TODAY()&gt;=J23,"Quote due - review",IF(TODAY()&gt;=I23,"Review due - review",IF(TODAY()&gt;=H23,"Preparation due - review","Scheduled")))))))))))))))</f>
        <v/>
      </c>
      <c r="T23">
        <f>IF(Assumptions!D22="","",Assumptions!D22)</f>
        <v/>
      </c>
      <c r="U23">
        <f>IF(Assumptions!F22="","",Assumptions!F22)</f>
        <v/>
      </c>
      <c r="V23">
        <f>IF(Assumptions!G22="","",Assumptions!G22)</f>
        <v/>
      </c>
    </row>
    <row r="24" ht="24" customHeight="1">
      <c r="A24" s="20" t="n"/>
      <c r="B24" s="20" t="n"/>
      <c r="C24" s="20" t="n"/>
      <c r="D24" s="20" t="n"/>
      <c r="E24" s="20" t="n"/>
      <c r="F24" s="21" t="n"/>
      <c r="G24" s="20" t="n"/>
      <c r="H24" s="17">
        <f>IF(OR(F24="",NOT(ISNUMBER(F24)),Assumptions!$B$4="",NOT(ISNUMBER(Assumptions!$B$4))),"",IFERROR(F24-Assumptions!$B$4,""))</f>
        <v/>
      </c>
      <c r="I24" s="17">
        <f>IF(OR(F24="",NOT(ISNUMBER(F24)),Assumptions!$B$5="",NOT(ISNUMBER(Assumptions!$B$5))),"",IFERROR(F24-Assumptions!$B$5,""))</f>
        <v/>
      </c>
      <c r="J24" s="17">
        <f>IF(OR(F24="",NOT(ISNUMBER(F24)),Assumptions!$B$6="",NOT(ISNUMBER(Assumptions!$B$6))),"",IFERROR(F24-Assumptions!$B$6,""))</f>
        <v/>
      </c>
      <c r="K24" s="17">
        <f>IF(OR(F24="",NOT(ISNUMBER(F24)),Assumptions!$B$7="",NOT(ISNUMBER(Assumptions!$B$7))),"",IFERROR(F24-Assumptions!$B$7,""))</f>
        <v/>
      </c>
      <c r="L24" s="20" t="n"/>
      <c r="M24" s="22" t="n"/>
      <c r="N24" s="20" t="n"/>
      <c r="O24" s="21" t="n"/>
      <c r="P24" s="24">
        <f>IF(OR(F24="",NOT(ISNUMBER(F24))),"",IFERROR(F24-TODAY(),""))</f>
        <v/>
      </c>
      <c r="Q24" s="7">
        <f>IF(L24="","",IFERROR(VLOOKUP(L24,Assumptions!$D$4:$E$11,2,FALSE),"Check status"))</f>
        <v/>
      </c>
      <c r="R24" s="5">
        <f>IF(COUNTA(A24:G24,L24:O24)=0,"",IF(OR(A24="",B24="",C24="",D24="",E24="",F24="",G24="",L24=""),"Check missing required fields",IF(NOT(ISNUMBER(F24)),"Check renewal date",IF(AND(O24&lt;&gt;"",NOT(ISNUMBER(O24))),"Check last contact date",IF(AND(ISNUMBER(O24),O24&gt;TODAY()),"Check last contact date",IF(Q24="Check status","Check status",IF(Q24="Complete","Complete",IF(Q24="Closed","Closed",IF(COUNT(Assumptions!$B$4:$B$7)&lt;4,"Check milestone assumptions",IF(Q24="Hold","On hold - review",IF(F24&lt;TODAY(),"Past due - review",IF(TODAY()&gt;=K24,"Decision due - review",IF(TODAY()&gt;=J24,"Quote due - review",IF(TODAY()&gt;=I24,"Review due - review",IF(TODAY()&gt;=H24,"Preparation due - review","Scheduled")))))))))))))))</f>
        <v/>
      </c>
      <c r="T24">
        <f>IF(Assumptions!D23="","",Assumptions!D23)</f>
        <v/>
      </c>
      <c r="U24">
        <f>IF(Assumptions!F23="","",Assumptions!F23)</f>
        <v/>
      </c>
      <c r="V24">
        <f>IF(Assumptions!G23="","",Assumptions!G23)</f>
        <v/>
      </c>
    </row>
    <row r="25" ht="24" customHeight="1">
      <c r="A25" s="20" t="n"/>
      <c r="B25" s="20" t="n"/>
      <c r="C25" s="20" t="n"/>
      <c r="D25" s="20" t="n"/>
      <c r="E25" s="20" t="n"/>
      <c r="F25" s="21" t="n"/>
      <c r="G25" s="20" t="n"/>
      <c r="H25" s="18">
        <f>IF(OR(F25="",NOT(ISNUMBER(F25)),Assumptions!$B$4="",NOT(ISNUMBER(Assumptions!$B$4))),"",IFERROR(F25-Assumptions!$B$4,""))</f>
        <v/>
      </c>
      <c r="I25" s="18">
        <f>IF(OR(F25="",NOT(ISNUMBER(F25)),Assumptions!$B$5="",NOT(ISNUMBER(Assumptions!$B$5))),"",IFERROR(F25-Assumptions!$B$5,""))</f>
        <v/>
      </c>
      <c r="J25" s="18">
        <f>IF(OR(F25="",NOT(ISNUMBER(F25)),Assumptions!$B$6="",NOT(ISNUMBER(Assumptions!$B$6))),"",IFERROR(F25-Assumptions!$B$6,""))</f>
        <v/>
      </c>
      <c r="K25" s="18">
        <f>IF(OR(F25="",NOT(ISNUMBER(F25)),Assumptions!$B$7="",NOT(ISNUMBER(Assumptions!$B$7))),"",IFERROR(F25-Assumptions!$B$7,""))</f>
        <v/>
      </c>
      <c r="L25" s="20" t="n"/>
      <c r="M25" s="22" t="n"/>
      <c r="N25" s="20" t="n"/>
      <c r="O25" s="21" t="n"/>
      <c r="P25" s="23">
        <f>IF(OR(F25="",NOT(ISNUMBER(F25))),"",IFERROR(F25-TODAY(),""))</f>
        <v/>
      </c>
      <c r="Q25" s="11">
        <f>IF(L25="","",IFERROR(VLOOKUP(L25,Assumptions!$D$4:$E$11,2,FALSE),"Check status"))</f>
        <v/>
      </c>
      <c r="R25" s="9">
        <f>IF(COUNTA(A25:G25,L25:O25)=0,"",IF(OR(A25="",B25="",C25="",D25="",E25="",F25="",G25="",L25=""),"Check missing required fields",IF(NOT(ISNUMBER(F25)),"Check renewal date",IF(AND(O25&lt;&gt;"",NOT(ISNUMBER(O25))),"Check last contact date",IF(AND(ISNUMBER(O25),O25&gt;TODAY()),"Check last contact date",IF(Q25="Check status","Check status",IF(Q25="Complete","Complete",IF(Q25="Closed","Closed",IF(COUNT(Assumptions!$B$4:$B$7)&lt;4,"Check milestone assumptions",IF(Q25="Hold","On hold - review",IF(F25&lt;TODAY(),"Past due - review",IF(TODAY()&gt;=K25,"Decision due - review",IF(TODAY()&gt;=J25,"Quote due - review",IF(TODAY()&gt;=I25,"Review due - review",IF(TODAY()&gt;=H25,"Preparation due - review","Scheduled")))))))))))))))</f>
        <v/>
      </c>
      <c r="T25">
        <f>IF(Assumptions!D24="","",Assumptions!D24)</f>
        <v/>
      </c>
      <c r="U25">
        <f>IF(Assumptions!F24="","",Assumptions!F24)</f>
        <v/>
      </c>
      <c r="V25">
        <f>IF(Assumptions!G24="","",Assumptions!G24)</f>
        <v/>
      </c>
    </row>
    <row r="26" ht="24" customHeight="1">
      <c r="A26" s="20" t="n"/>
      <c r="B26" s="20" t="n"/>
      <c r="C26" s="20" t="n"/>
      <c r="D26" s="20" t="n"/>
      <c r="E26" s="20" t="n"/>
      <c r="F26" s="21" t="n"/>
      <c r="G26" s="20" t="n"/>
      <c r="H26" s="17">
        <f>IF(OR(F26="",NOT(ISNUMBER(F26)),Assumptions!$B$4="",NOT(ISNUMBER(Assumptions!$B$4))),"",IFERROR(F26-Assumptions!$B$4,""))</f>
        <v/>
      </c>
      <c r="I26" s="17">
        <f>IF(OR(F26="",NOT(ISNUMBER(F26)),Assumptions!$B$5="",NOT(ISNUMBER(Assumptions!$B$5))),"",IFERROR(F26-Assumptions!$B$5,""))</f>
        <v/>
      </c>
      <c r="J26" s="17">
        <f>IF(OR(F26="",NOT(ISNUMBER(F26)),Assumptions!$B$6="",NOT(ISNUMBER(Assumptions!$B$6))),"",IFERROR(F26-Assumptions!$B$6,""))</f>
        <v/>
      </c>
      <c r="K26" s="17">
        <f>IF(OR(F26="",NOT(ISNUMBER(F26)),Assumptions!$B$7="",NOT(ISNUMBER(Assumptions!$B$7))),"",IFERROR(F26-Assumptions!$B$7,""))</f>
        <v/>
      </c>
      <c r="L26" s="20" t="n"/>
      <c r="M26" s="22" t="n"/>
      <c r="N26" s="20" t="n"/>
      <c r="O26" s="21" t="n"/>
      <c r="P26" s="24">
        <f>IF(OR(F26="",NOT(ISNUMBER(F26))),"",IFERROR(F26-TODAY(),""))</f>
        <v/>
      </c>
      <c r="Q26" s="7">
        <f>IF(L26="","",IFERROR(VLOOKUP(L26,Assumptions!$D$4:$E$11,2,FALSE),"Check status"))</f>
        <v/>
      </c>
      <c r="R26" s="5">
        <f>IF(COUNTA(A26:G26,L26:O26)=0,"",IF(OR(A26="",B26="",C26="",D26="",E26="",F26="",G26="",L26=""),"Check missing required fields",IF(NOT(ISNUMBER(F26)),"Check renewal date",IF(AND(O26&lt;&gt;"",NOT(ISNUMBER(O26))),"Check last contact date",IF(AND(ISNUMBER(O26),O26&gt;TODAY()),"Check last contact date",IF(Q26="Check status","Check status",IF(Q26="Complete","Complete",IF(Q26="Closed","Closed",IF(COUNT(Assumptions!$B$4:$B$7)&lt;4,"Check milestone assumptions",IF(Q26="Hold","On hold - review",IF(F26&lt;TODAY(),"Past due - review",IF(TODAY()&gt;=K26,"Decision due - review",IF(TODAY()&gt;=J26,"Quote due - review",IF(TODAY()&gt;=I26,"Review due - review",IF(TODAY()&gt;=H26,"Preparation due - review","Scheduled")))))))))))))))</f>
        <v/>
      </c>
      <c r="T26">
        <f>IF(Assumptions!D25="","",Assumptions!D25)</f>
        <v/>
      </c>
      <c r="U26">
        <f>IF(Assumptions!F25="","",Assumptions!F25)</f>
        <v/>
      </c>
      <c r="V26">
        <f>IF(Assumptions!G25="","",Assumptions!G25)</f>
        <v/>
      </c>
    </row>
    <row r="27" ht="24" customHeight="1">
      <c r="A27" s="20" t="n"/>
      <c r="B27" s="20" t="n"/>
      <c r="C27" s="20" t="n"/>
      <c r="D27" s="20" t="n"/>
      <c r="E27" s="20" t="n"/>
      <c r="F27" s="21" t="n"/>
      <c r="G27" s="20" t="n"/>
      <c r="H27" s="18">
        <f>IF(OR(F27="",NOT(ISNUMBER(F27)),Assumptions!$B$4="",NOT(ISNUMBER(Assumptions!$B$4))),"",IFERROR(F27-Assumptions!$B$4,""))</f>
        <v/>
      </c>
      <c r="I27" s="18">
        <f>IF(OR(F27="",NOT(ISNUMBER(F27)),Assumptions!$B$5="",NOT(ISNUMBER(Assumptions!$B$5))),"",IFERROR(F27-Assumptions!$B$5,""))</f>
        <v/>
      </c>
      <c r="J27" s="18">
        <f>IF(OR(F27="",NOT(ISNUMBER(F27)),Assumptions!$B$6="",NOT(ISNUMBER(Assumptions!$B$6))),"",IFERROR(F27-Assumptions!$B$6,""))</f>
        <v/>
      </c>
      <c r="K27" s="18">
        <f>IF(OR(F27="",NOT(ISNUMBER(F27)),Assumptions!$B$7="",NOT(ISNUMBER(Assumptions!$B$7))),"",IFERROR(F27-Assumptions!$B$7,""))</f>
        <v/>
      </c>
      <c r="L27" s="20" t="n"/>
      <c r="M27" s="22" t="n"/>
      <c r="N27" s="20" t="n"/>
      <c r="O27" s="21" t="n"/>
      <c r="P27" s="23">
        <f>IF(OR(F27="",NOT(ISNUMBER(F27))),"",IFERROR(F27-TODAY(),""))</f>
        <v/>
      </c>
      <c r="Q27" s="11">
        <f>IF(L27="","",IFERROR(VLOOKUP(L27,Assumptions!$D$4:$E$11,2,FALSE),"Check status"))</f>
        <v/>
      </c>
      <c r="R27" s="9">
        <f>IF(COUNTA(A27:G27,L27:O27)=0,"",IF(OR(A27="",B27="",C27="",D27="",E27="",F27="",G27="",L27=""),"Check missing required fields",IF(NOT(ISNUMBER(F27)),"Check renewal date",IF(AND(O27&lt;&gt;"",NOT(ISNUMBER(O27))),"Check last contact date",IF(AND(ISNUMBER(O27),O27&gt;TODAY()),"Check last contact date",IF(Q27="Check status","Check status",IF(Q27="Complete","Complete",IF(Q27="Closed","Closed",IF(COUNT(Assumptions!$B$4:$B$7)&lt;4,"Check milestone assumptions",IF(Q27="Hold","On hold - review",IF(F27&lt;TODAY(),"Past due - review",IF(TODAY()&gt;=K27,"Decision due - review",IF(TODAY()&gt;=J27,"Quote due - review",IF(TODAY()&gt;=I27,"Review due - review",IF(TODAY()&gt;=H27,"Preparation due - review","Scheduled")))))))))))))))</f>
        <v/>
      </c>
      <c r="T27">
        <f>IF(Assumptions!D26="","",Assumptions!D26)</f>
        <v/>
      </c>
      <c r="U27">
        <f>IF(Assumptions!F26="","",Assumptions!F26)</f>
        <v/>
      </c>
      <c r="V27">
        <f>IF(Assumptions!G26="","",Assumptions!G26)</f>
        <v/>
      </c>
    </row>
    <row r="28" ht="24" customHeight="1">
      <c r="A28" s="20" t="n"/>
      <c r="B28" s="20" t="n"/>
      <c r="C28" s="20" t="n"/>
      <c r="D28" s="20" t="n"/>
      <c r="E28" s="20" t="n"/>
      <c r="F28" s="21" t="n"/>
      <c r="G28" s="20" t="n"/>
      <c r="H28" s="17">
        <f>IF(OR(F28="",NOT(ISNUMBER(F28)),Assumptions!$B$4="",NOT(ISNUMBER(Assumptions!$B$4))),"",IFERROR(F28-Assumptions!$B$4,""))</f>
        <v/>
      </c>
      <c r="I28" s="17">
        <f>IF(OR(F28="",NOT(ISNUMBER(F28)),Assumptions!$B$5="",NOT(ISNUMBER(Assumptions!$B$5))),"",IFERROR(F28-Assumptions!$B$5,""))</f>
        <v/>
      </c>
      <c r="J28" s="17">
        <f>IF(OR(F28="",NOT(ISNUMBER(F28)),Assumptions!$B$6="",NOT(ISNUMBER(Assumptions!$B$6))),"",IFERROR(F28-Assumptions!$B$6,""))</f>
        <v/>
      </c>
      <c r="K28" s="17">
        <f>IF(OR(F28="",NOT(ISNUMBER(F28)),Assumptions!$B$7="",NOT(ISNUMBER(Assumptions!$B$7))),"",IFERROR(F28-Assumptions!$B$7,""))</f>
        <v/>
      </c>
      <c r="L28" s="20" t="n"/>
      <c r="M28" s="22" t="n"/>
      <c r="N28" s="20" t="n"/>
      <c r="O28" s="21" t="n"/>
      <c r="P28" s="24">
        <f>IF(OR(F28="",NOT(ISNUMBER(F28))),"",IFERROR(F28-TODAY(),""))</f>
        <v/>
      </c>
      <c r="Q28" s="7">
        <f>IF(L28="","",IFERROR(VLOOKUP(L28,Assumptions!$D$4:$E$11,2,FALSE),"Check status"))</f>
        <v/>
      </c>
      <c r="R28" s="5">
        <f>IF(COUNTA(A28:G28,L28:O28)=0,"",IF(OR(A28="",B28="",C28="",D28="",E28="",F28="",G28="",L28=""),"Check missing required fields",IF(NOT(ISNUMBER(F28)),"Check renewal date",IF(AND(O28&lt;&gt;"",NOT(ISNUMBER(O28))),"Check last contact date",IF(AND(ISNUMBER(O28),O28&gt;TODAY()),"Check last contact date",IF(Q28="Check status","Check status",IF(Q28="Complete","Complete",IF(Q28="Closed","Closed",IF(COUNT(Assumptions!$B$4:$B$7)&lt;4,"Check milestone assumptions",IF(Q28="Hold","On hold - review",IF(F28&lt;TODAY(),"Past due - review",IF(TODAY()&gt;=K28,"Decision due - review",IF(TODAY()&gt;=J28,"Quote due - review",IF(TODAY()&gt;=I28,"Review due - review",IF(TODAY()&gt;=H28,"Preparation due - review","Scheduled")))))))))))))))</f>
        <v/>
      </c>
      <c r="T28">
        <f>IF(Assumptions!D27="","",Assumptions!D27)</f>
        <v/>
      </c>
      <c r="U28">
        <f>IF(Assumptions!F27="","",Assumptions!F27)</f>
        <v/>
      </c>
      <c r="V28">
        <f>IF(Assumptions!G27="","",Assumptions!G27)</f>
        <v/>
      </c>
    </row>
    <row r="29" ht="24" customHeight="1">
      <c r="A29" s="20" t="n"/>
      <c r="B29" s="20" t="n"/>
      <c r="C29" s="20" t="n"/>
      <c r="D29" s="20" t="n"/>
      <c r="E29" s="20" t="n"/>
      <c r="F29" s="21" t="n"/>
      <c r="G29" s="20" t="n"/>
      <c r="H29" s="18">
        <f>IF(OR(F29="",NOT(ISNUMBER(F29)),Assumptions!$B$4="",NOT(ISNUMBER(Assumptions!$B$4))),"",IFERROR(F29-Assumptions!$B$4,""))</f>
        <v/>
      </c>
      <c r="I29" s="18">
        <f>IF(OR(F29="",NOT(ISNUMBER(F29)),Assumptions!$B$5="",NOT(ISNUMBER(Assumptions!$B$5))),"",IFERROR(F29-Assumptions!$B$5,""))</f>
        <v/>
      </c>
      <c r="J29" s="18">
        <f>IF(OR(F29="",NOT(ISNUMBER(F29)),Assumptions!$B$6="",NOT(ISNUMBER(Assumptions!$B$6))),"",IFERROR(F29-Assumptions!$B$6,""))</f>
        <v/>
      </c>
      <c r="K29" s="18">
        <f>IF(OR(F29="",NOT(ISNUMBER(F29)),Assumptions!$B$7="",NOT(ISNUMBER(Assumptions!$B$7))),"",IFERROR(F29-Assumptions!$B$7,""))</f>
        <v/>
      </c>
      <c r="L29" s="20" t="n"/>
      <c r="M29" s="22" t="n"/>
      <c r="N29" s="20" t="n"/>
      <c r="O29" s="21" t="n"/>
      <c r="P29" s="23">
        <f>IF(OR(F29="",NOT(ISNUMBER(F29))),"",IFERROR(F29-TODAY(),""))</f>
        <v/>
      </c>
      <c r="Q29" s="11">
        <f>IF(L29="","",IFERROR(VLOOKUP(L29,Assumptions!$D$4:$E$11,2,FALSE),"Check status"))</f>
        <v/>
      </c>
      <c r="R29" s="9">
        <f>IF(COUNTA(A29:G29,L29:O29)=0,"",IF(OR(A29="",B29="",C29="",D29="",E29="",F29="",G29="",L29=""),"Check missing required fields",IF(NOT(ISNUMBER(F29)),"Check renewal date",IF(AND(O29&lt;&gt;"",NOT(ISNUMBER(O29))),"Check last contact date",IF(AND(ISNUMBER(O29),O29&gt;TODAY()),"Check last contact date",IF(Q29="Check status","Check status",IF(Q29="Complete","Complete",IF(Q29="Closed","Closed",IF(COUNT(Assumptions!$B$4:$B$7)&lt;4,"Check milestone assumptions",IF(Q29="Hold","On hold - review",IF(F29&lt;TODAY(),"Past due - review",IF(TODAY()&gt;=K29,"Decision due - review",IF(TODAY()&gt;=J29,"Quote due - review",IF(TODAY()&gt;=I29,"Review due - review",IF(TODAY()&gt;=H29,"Preparation due - review","Scheduled")))))))))))))))</f>
        <v/>
      </c>
      <c r="T29">
        <f>IF(Assumptions!D28="","",Assumptions!D28)</f>
        <v/>
      </c>
      <c r="U29">
        <f>IF(Assumptions!F28="","",Assumptions!F28)</f>
        <v/>
      </c>
      <c r="V29">
        <f>IF(Assumptions!G28="","",Assumptions!G28)</f>
        <v/>
      </c>
    </row>
    <row r="30" ht="24" customHeight="1">
      <c r="A30" s="20" t="n"/>
      <c r="B30" s="20" t="n"/>
      <c r="C30" s="20" t="n"/>
      <c r="D30" s="20" t="n"/>
      <c r="E30" s="20" t="n"/>
      <c r="F30" s="21" t="n"/>
      <c r="G30" s="20" t="n"/>
      <c r="H30" s="17">
        <f>IF(OR(F30="",NOT(ISNUMBER(F30)),Assumptions!$B$4="",NOT(ISNUMBER(Assumptions!$B$4))),"",IFERROR(F30-Assumptions!$B$4,""))</f>
        <v/>
      </c>
      <c r="I30" s="17">
        <f>IF(OR(F30="",NOT(ISNUMBER(F30)),Assumptions!$B$5="",NOT(ISNUMBER(Assumptions!$B$5))),"",IFERROR(F30-Assumptions!$B$5,""))</f>
        <v/>
      </c>
      <c r="J30" s="17">
        <f>IF(OR(F30="",NOT(ISNUMBER(F30)),Assumptions!$B$6="",NOT(ISNUMBER(Assumptions!$B$6))),"",IFERROR(F30-Assumptions!$B$6,""))</f>
        <v/>
      </c>
      <c r="K30" s="17">
        <f>IF(OR(F30="",NOT(ISNUMBER(F30)),Assumptions!$B$7="",NOT(ISNUMBER(Assumptions!$B$7))),"",IFERROR(F30-Assumptions!$B$7,""))</f>
        <v/>
      </c>
      <c r="L30" s="20" t="n"/>
      <c r="M30" s="22" t="n"/>
      <c r="N30" s="20" t="n"/>
      <c r="O30" s="21" t="n"/>
      <c r="P30" s="24">
        <f>IF(OR(F30="",NOT(ISNUMBER(F30))),"",IFERROR(F30-TODAY(),""))</f>
        <v/>
      </c>
      <c r="Q30" s="7">
        <f>IF(L30="","",IFERROR(VLOOKUP(L30,Assumptions!$D$4:$E$11,2,FALSE),"Check status"))</f>
        <v/>
      </c>
      <c r="R30" s="5">
        <f>IF(COUNTA(A30:G30,L30:O30)=0,"",IF(OR(A30="",B30="",C30="",D30="",E30="",F30="",G30="",L30=""),"Check missing required fields",IF(NOT(ISNUMBER(F30)),"Check renewal date",IF(AND(O30&lt;&gt;"",NOT(ISNUMBER(O30))),"Check last contact date",IF(AND(ISNUMBER(O30),O30&gt;TODAY()),"Check last contact date",IF(Q30="Check status","Check status",IF(Q30="Complete","Complete",IF(Q30="Closed","Closed",IF(COUNT(Assumptions!$B$4:$B$7)&lt;4,"Check milestone assumptions",IF(Q30="Hold","On hold - review",IF(F30&lt;TODAY(),"Past due - review",IF(TODAY()&gt;=K30,"Decision due - review",IF(TODAY()&gt;=J30,"Quote due - review",IF(TODAY()&gt;=I30,"Review due - review",IF(TODAY()&gt;=H30,"Preparation due - review","Scheduled")))))))))))))))</f>
        <v/>
      </c>
      <c r="T30">
        <f>IF(Assumptions!D29="","",Assumptions!D29)</f>
        <v/>
      </c>
      <c r="U30">
        <f>IF(Assumptions!F29="","",Assumptions!F29)</f>
        <v/>
      </c>
      <c r="V30">
        <f>IF(Assumptions!G29="","",Assumptions!G29)</f>
        <v/>
      </c>
    </row>
    <row r="31" ht="24" customHeight="1">
      <c r="A31" s="20" t="n"/>
      <c r="B31" s="20" t="n"/>
      <c r="C31" s="20" t="n"/>
      <c r="D31" s="20" t="n"/>
      <c r="E31" s="20" t="n"/>
      <c r="F31" s="21" t="n"/>
      <c r="G31" s="20" t="n"/>
      <c r="H31" s="18">
        <f>IF(OR(F31="",NOT(ISNUMBER(F31)),Assumptions!$B$4="",NOT(ISNUMBER(Assumptions!$B$4))),"",IFERROR(F31-Assumptions!$B$4,""))</f>
        <v/>
      </c>
      <c r="I31" s="18">
        <f>IF(OR(F31="",NOT(ISNUMBER(F31)),Assumptions!$B$5="",NOT(ISNUMBER(Assumptions!$B$5))),"",IFERROR(F31-Assumptions!$B$5,""))</f>
        <v/>
      </c>
      <c r="J31" s="18">
        <f>IF(OR(F31="",NOT(ISNUMBER(F31)),Assumptions!$B$6="",NOT(ISNUMBER(Assumptions!$B$6))),"",IFERROR(F31-Assumptions!$B$6,""))</f>
        <v/>
      </c>
      <c r="K31" s="18">
        <f>IF(OR(F31="",NOT(ISNUMBER(F31)),Assumptions!$B$7="",NOT(ISNUMBER(Assumptions!$B$7))),"",IFERROR(F31-Assumptions!$B$7,""))</f>
        <v/>
      </c>
      <c r="L31" s="20" t="n"/>
      <c r="M31" s="22" t="n"/>
      <c r="N31" s="20" t="n"/>
      <c r="O31" s="21" t="n"/>
      <c r="P31" s="23">
        <f>IF(OR(F31="",NOT(ISNUMBER(F31))),"",IFERROR(F31-TODAY(),""))</f>
        <v/>
      </c>
      <c r="Q31" s="11">
        <f>IF(L31="","",IFERROR(VLOOKUP(L31,Assumptions!$D$4:$E$11,2,FALSE),"Check status"))</f>
        <v/>
      </c>
      <c r="R31" s="9">
        <f>IF(COUNTA(A31:G31,L31:O31)=0,"",IF(OR(A31="",B31="",C31="",D31="",E31="",F31="",G31="",L31=""),"Check missing required fields",IF(NOT(ISNUMBER(F31)),"Check renewal date",IF(AND(O31&lt;&gt;"",NOT(ISNUMBER(O31))),"Check last contact date",IF(AND(ISNUMBER(O31),O31&gt;TODAY()),"Check last contact date",IF(Q31="Check status","Check status",IF(Q31="Complete","Complete",IF(Q31="Closed","Closed",IF(COUNT(Assumptions!$B$4:$B$7)&lt;4,"Check milestone assumptions",IF(Q31="Hold","On hold - review",IF(F31&lt;TODAY(),"Past due - review",IF(TODAY()&gt;=K31,"Decision due - review",IF(TODAY()&gt;=J31,"Quote due - review",IF(TODAY()&gt;=I31,"Review due - review",IF(TODAY()&gt;=H31,"Preparation due - review","Scheduled")))))))))))))))</f>
        <v/>
      </c>
      <c r="T31">
        <f>IF(Assumptions!D30="","",Assumptions!D30)</f>
        <v/>
      </c>
      <c r="U31">
        <f>IF(Assumptions!F30="","",Assumptions!F30)</f>
        <v/>
      </c>
      <c r="V31">
        <f>IF(Assumptions!G30="","",Assumptions!G30)</f>
        <v/>
      </c>
    </row>
    <row r="32" ht="24" customHeight="1">
      <c r="A32" s="20" t="n"/>
      <c r="B32" s="20" t="n"/>
      <c r="C32" s="20" t="n"/>
      <c r="D32" s="20" t="n"/>
      <c r="E32" s="20" t="n"/>
      <c r="F32" s="21" t="n"/>
      <c r="G32" s="20" t="n"/>
      <c r="H32" s="17">
        <f>IF(OR(F32="",NOT(ISNUMBER(F32)),Assumptions!$B$4="",NOT(ISNUMBER(Assumptions!$B$4))),"",IFERROR(F32-Assumptions!$B$4,""))</f>
        <v/>
      </c>
      <c r="I32" s="17">
        <f>IF(OR(F32="",NOT(ISNUMBER(F32)),Assumptions!$B$5="",NOT(ISNUMBER(Assumptions!$B$5))),"",IFERROR(F32-Assumptions!$B$5,""))</f>
        <v/>
      </c>
      <c r="J32" s="17">
        <f>IF(OR(F32="",NOT(ISNUMBER(F32)),Assumptions!$B$6="",NOT(ISNUMBER(Assumptions!$B$6))),"",IFERROR(F32-Assumptions!$B$6,""))</f>
        <v/>
      </c>
      <c r="K32" s="17">
        <f>IF(OR(F32="",NOT(ISNUMBER(F32)),Assumptions!$B$7="",NOT(ISNUMBER(Assumptions!$B$7))),"",IFERROR(F32-Assumptions!$B$7,""))</f>
        <v/>
      </c>
      <c r="L32" s="20" t="n"/>
      <c r="M32" s="22" t="n"/>
      <c r="N32" s="20" t="n"/>
      <c r="O32" s="21" t="n"/>
      <c r="P32" s="24">
        <f>IF(OR(F32="",NOT(ISNUMBER(F32))),"",IFERROR(F32-TODAY(),""))</f>
        <v/>
      </c>
      <c r="Q32" s="7">
        <f>IF(L32="","",IFERROR(VLOOKUP(L32,Assumptions!$D$4:$E$11,2,FALSE),"Check status"))</f>
        <v/>
      </c>
      <c r="R32" s="5">
        <f>IF(COUNTA(A32:G32,L32:O32)=0,"",IF(OR(A32="",B32="",C32="",D32="",E32="",F32="",G32="",L32=""),"Check missing required fields",IF(NOT(ISNUMBER(F32)),"Check renewal date",IF(AND(O32&lt;&gt;"",NOT(ISNUMBER(O32))),"Check last contact date",IF(AND(ISNUMBER(O32),O32&gt;TODAY()),"Check last contact date",IF(Q32="Check status","Check status",IF(Q32="Complete","Complete",IF(Q32="Closed","Closed",IF(COUNT(Assumptions!$B$4:$B$7)&lt;4,"Check milestone assumptions",IF(Q32="Hold","On hold - review",IF(F32&lt;TODAY(),"Past due - review",IF(TODAY()&gt;=K32,"Decision due - review",IF(TODAY()&gt;=J32,"Quote due - review",IF(TODAY()&gt;=I32,"Review due - review",IF(TODAY()&gt;=H32,"Preparation due - review","Scheduled")))))))))))))))</f>
        <v/>
      </c>
      <c r="T32">
        <f>IF(Assumptions!D31="","",Assumptions!D31)</f>
        <v/>
      </c>
      <c r="U32">
        <f>IF(Assumptions!F31="","",Assumptions!F31)</f>
        <v/>
      </c>
      <c r="V32">
        <f>IF(Assumptions!G31="","",Assumptions!G31)</f>
        <v/>
      </c>
    </row>
    <row r="33" ht="24" customHeight="1">
      <c r="A33" s="20" t="n"/>
      <c r="B33" s="20" t="n"/>
      <c r="C33" s="20" t="n"/>
      <c r="D33" s="20" t="n"/>
      <c r="E33" s="20" t="n"/>
      <c r="F33" s="21" t="n"/>
      <c r="G33" s="20" t="n"/>
      <c r="H33" s="18">
        <f>IF(OR(F33="",NOT(ISNUMBER(F33)),Assumptions!$B$4="",NOT(ISNUMBER(Assumptions!$B$4))),"",IFERROR(F33-Assumptions!$B$4,""))</f>
        <v/>
      </c>
      <c r="I33" s="18">
        <f>IF(OR(F33="",NOT(ISNUMBER(F33)),Assumptions!$B$5="",NOT(ISNUMBER(Assumptions!$B$5))),"",IFERROR(F33-Assumptions!$B$5,""))</f>
        <v/>
      </c>
      <c r="J33" s="18">
        <f>IF(OR(F33="",NOT(ISNUMBER(F33)),Assumptions!$B$6="",NOT(ISNUMBER(Assumptions!$B$6))),"",IFERROR(F33-Assumptions!$B$6,""))</f>
        <v/>
      </c>
      <c r="K33" s="18">
        <f>IF(OR(F33="",NOT(ISNUMBER(F33)),Assumptions!$B$7="",NOT(ISNUMBER(Assumptions!$B$7))),"",IFERROR(F33-Assumptions!$B$7,""))</f>
        <v/>
      </c>
      <c r="L33" s="20" t="n"/>
      <c r="M33" s="22" t="n"/>
      <c r="N33" s="20" t="n"/>
      <c r="O33" s="21" t="n"/>
      <c r="P33" s="23">
        <f>IF(OR(F33="",NOT(ISNUMBER(F33))),"",IFERROR(F33-TODAY(),""))</f>
        <v/>
      </c>
      <c r="Q33" s="11">
        <f>IF(L33="","",IFERROR(VLOOKUP(L33,Assumptions!$D$4:$E$11,2,FALSE),"Check status"))</f>
        <v/>
      </c>
      <c r="R33" s="9">
        <f>IF(COUNTA(A33:G33,L33:O33)=0,"",IF(OR(A33="",B33="",C33="",D33="",E33="",F33="",G33="",L33=""),"Check missing required fields",IF(NOT(ISNUMBER(F33)),"Check renewal date",IF(AND(O33&lt;&gt;"",NOT(ISNUMBER(O33))),"Check last contact date",IF(AND(ISNUMBER(O33),O33&gt;TODAY()),"Check last contact date",IF(Q33="Check status","Check status",IF(Q33="Complete","Complete",IF(Q33="Closed","Closed",IF(COUNT(Assumptions!$B$4:$B$7)&lt;4,"Check milestone assumptions",IF(Q33="Hold","On hold - review",IF(F33&lt;TODAY(),"Past due - review",IF(TODAY()&gt;=K33,"Decision due - review",IF(TODAY()&gt;=J33,"Quote due - review",IF(TODAY()&gt;=I33,"Review due - review",IF(TODAY()&gt;=H33,"Preparation due - review","Scheduled")))))))))))))))</f>
        <v/>
      </c>
      <c r="T33">
        <f>IF(Assumptions!D32="","",Assumptions!D32)</f>
        <v/>
      </c>
      <c r="U33">
        <f>IF(Assumptions!F32="","",Assumptions!F32)</f>
        <v/>
      </c>
      <c r="V33">
        <f>IF(Assumptions!G32="","",Assumptions!G32)</f>
        <v/>
      </c>
    </row>
    <row r="34" ht="24" customHeight="1">
      <c r="A34" s="20" t="n"/>
      <c r="B34" s="20" t="n"/>
      <c r="C34" s="20" t="n"/>
      <c r="D34" s="20" t="n"/>
      <c r="E34" s="20" t="n"/>
      <c r="F34" s="21" t="n"/>
      <c r="G34" s="20" t="n"/>
      <c r="H34" s="17">
        <f>IF(OR(F34="",NOT(ISNUMBER(F34)),Assumptions!$B$4="",NOT(ISNUMBER(Assumptions!$B$4))),"",IFERROR(F34-Assumptions!$B$4,""))</f>
        <v/>
      </c>
      <c r="I34" s="17">
        <f>IF(OR(F34="",NOT(ISNUMBER(F34)),Assumptions!$B$5="",NOT(ISNUMBER(Assumptions!$B$5))),"",IFERROR(F34-Assumptions!$B$5,""))</f>
        <v/>
      </c>
      <c r="J34" s="17">
        <f>IF(OR(F34="",NOT(ISNUMBER(F34)),Assumptions!$B$6="",NOT(ISNUMBER(Assumptions!$B$6))),"",IFERROR(F34-Assumptions!$B$6,""))</f>
        <v/>
      </c>
      <c r="K34" s="17">
        <f>IF(OR(F34="",NOT(ISNUMBER(F34)),Assumptions!$B$7="",NOT(ISNUMBER(Assumptions!$B$7))),"",IFERROR(F34-Assumptions!$B$7,""))</f>
        <v/>
      </c>
      <c r="L34" s="20" t="n"/>
      <c r="M34" s="22" t="n"/>
      <c r="N34" s="20" t="n"/>
      <c r="O34" s="21" t="n"/>
      <c r="P34" s="24">
        <f>IF(OR(F34="",NOT(ISNUMBER(F34))),"",IFERROR(F34-TODAY(),""))</f>
        <v/>
      </c>
      <c r="Q34" s="7">
        <f>IF(L34="","",IFERROR(VLOOKUP(L34,Assumptions!$D$4:$E$11,2,FALSE),"Check status"))</f>
        <v/>
      </c>
      <c r="R34" s="5">
        <f>IF(COUNTA(A34:G34,L34:O34)=0,"",IF(OR(A34="",B34="",C34="",D34="",E34="",F34="",G34="",L34=""),"Check missing required fields",IF(NOT(ISNUMBER(F34)),"Check renewal date",IF(AND(O34&lt;&gt;"",NOT(ISNUMBER(O34))),"Check last contact date",IF(AND(ISNUMBER(O34),O34&gt;TODAY()),"Check last contact date",IF(Q34="Check status","Check status",IF(Q34="Complete","Complete",IF(Q34="Closed","Closed",IF(COUNT(Assumptions!$B$4:$B$7)&lt;4,"Check milestone assumptions",IF(Q34="Hold","On hold - review",IF(F34&lt;TODAY(),"Past due - review",IF(TODAY()&gt;=K34,"Decision due - review",IF(TODAY()&gt;=J34,"Quote due - review",IF(TODAY()&gt;=I34,"Review due - review",IF(TODAY()&gt;=H34,"Preparation due - review","Scheduled")))))))))))))))</f>
        <v/>
      </c>
      <c r="T34">
        <f>IF(Assumptions!D33="","",Assumptions!D33)</f>
        <v/>
      </c>
      <c r="U34">
        <f>IF(Assumptions!F33="","",Assumptions!F33)</f>
        <v/>
      </c>
      <c r="V34">
        <f>IF(Assumptions!G33="","",Assumptions!G33)</f>
        <v/>
      </c>
    </row>
    <row r="35" ht="24" customHeight="1">
      <c r="A35" s="20" t="n"/>
      <c r="B35" s="20" t="n"/>
      <c r="C35" s="20" t="n"/>
      <c r="D35" s="20" t="n"/>
      <c r="E35" s="20" t="n"/>
      <c r="F35" s="21" t="n"/>
      <c r="G35" s="20" t="n"/>
      <c r="H35" s="18">
        <f>IF(OR(F35="",NOT(ISNUMBER(F35)),Assumptions!$B$4="",NOT(ISNUMBER(Assumptions!$B$4))),"",IFERROR(F35-Assumptions!$B$4,""))</f>
        <v/>
      </c>
      <c r="I35" s="18">
        <f>IF(OR(F35="",NOT(ISNUMBER(F35)),Assumptions!$B$5="",NOT(ISNUMBER(Assumptions!$B$5))),"",IFERROR(F35-Assumptions!$B$5,""))</f>
        <v/>
      </c>
      <c r="J35" s="18">
        <f>IF(OR(F35="",NOT(ISNUMBER(F35)),Assumptions!$B$6="",NOT(ISNUMBER(Assumptions!$B$6))),"",IFERROR(F35-Assumptions!$B$6,""))</f>
        <v/>
      </c>
      <c r="K35" s="18">
        <f>IF(OR(F35="",NOT(ISNUMBER(F35)),Assumptions!$B$7="",NOT(ISNUMBER(Assumptions!$B$7))),"",IFERROR(F35-Assumptions!$B$7,""))</f>
        <v/>
      </c>
      <c r="L35" s="20" t="n"/>
      <c r="M35" s="22" t="n"/>
      <c r="N35" s="20" t="n"/>
      <c r="O35" s="21" t="n"/>
      <c r="P35" s="23">
        <f>IF(OR(F35="",NOT(ISNUMBER(F35))),"",IFERROR(F35-TODAY(),""))</f>
        <v/>
      </c>
      <c r="Q35" s="11">
        <f>IF(L35="","",IFERROR(VLOOKUP(L35,Assumptions!$D$4:$E$11,2,FALSE),"Check status"))</f>
        <v/>
      </c>
      <c r="R35" s="9">
        <f>IF(COUNTA(A35:G35,L35:O35)=0,"",IF(OR(A35="",B35="",C35="",D35="",E35="",F35="",G35="",L35=""),"Check missing required fields",IF(NOT(ISNUMBER(F35)),"Check renewal date",IF(AND(O35&lt;&gt;"",NOT(ISNUMBER(O35))),"Check last contact date",IF(AND(ISNUMBER(O35),O35&gt;TODAY()),"Check last contact date",IF(Q35="Check status","Check status",IF(Q35="Complete","Complete",IF(Q35="Closed","Closed",IF(COUNT(Assumptions!$B$4:$B$7)&lt;4,"Check milestone assumptions",IF(Q35="Hold","On hold - review",IF(F35&lt;TODAY(),"Past due - review",IF(TODAY()&gt;=K35,"Decision due - review",IF(TODAY()&gt;=J35,"Quote due - review",IF(TODAY()&gt;=I35,"Review due - review",IF(TODAY()&gt;=H35,"Preparation due - review","Scheduled")))))))))))))))</f>
        <v/>
      </c>
      <c r="T35">
        <f>IF(Assumptions!D34="","",Assumptions!D34)</f>
        <v/>
      </c>
      <c r="U35">
        <f>IF(Assumptions!F34="","",Assumptions!F34)</f>
        <v/>
      </c>
      <c r="V35">
        <f>IF(Assumptions!G34="","",Assumptions!G34)</f>
        <v/>
      </c>
    </row>
    <row r="36" ht="24" customHeight="1">
      <c r="A36" s="20" t="n"/>
      <c r="B36" s="20" t="n"/>
      <c r="C36" s="20" t="n"/>
      <c r="D36" s="20" t="n"/>
      <c r="E36" s="20" t="n"/>
      <c r="F36" s="21" t="n"/>
      <c r="G36" s="20" t="n"/>
      <c r="H36" s="17">
        <f>IF(OR(F36="",NOT(ISNUMBER(F36)),Assumptions!$B$4="",NOT(ISNUMBER(Assumptions!$B$4))),"",IFERROR(F36-Assumptions!$B$4,""))</f>
        <v/>
      </c>
      <c r="I36" s="17">
        <f>IF(OR(F36="",NOT(ISNUMBER(F36)),Assumptions!$B$5="",NOT(ISNUMBER(Assumptions!$B$5))),"",IFERROR(F36-Assumptions!$B$5,""))</f>
        <v/>
      </c>
      <c r="J36" s="17">
        <f>IF(OR(F36="",NOT(ISNUMBER(F36)),Assumptions!$B$6="",NOT(ISNUMBER(Assumptions!$B$6))),"",IFERROR(F36-Assumptions!$B$6,""))</f>
        <v/>
      </c>
      <c r="K36" s="17">
        <f>IF(OR(F36="",NOT(ISNUMBER(F36)),Assumptions!$B$7="",NOT(ISNUMBER(Assumptions!$B$7))),"",IFERROR(F36-Assumptions!$B$7,""))</f>
        <v/>
      </c>
      <c r="L36" s="20" t="n"/>
      <c r="M36" s="22" t="n"/>
      <c r="N36" s="20" t="n"/>
      <c r="O36" s="21" t="n"/>
      <c r="P36" s="24">
        <f>IF(OR(F36="",NOT(ISNUMBER(F36))),"",IFERROR(F36-TODAY(),""))</f>
        <v/>
      </c>
      <c r="Q36" s="7">
        <f>IF(L36="","",IFERROR(VLOOKUP(L36,Assumptions!$D$4:$E$11,2,FALSE),"Check status"))</f>
        <v/>
      </c>
      <c r="R36" s="5">
        <f>IF(COUNTA(A36:G36,L36:O36)=0,"",IF(OR(A36="",B36="",C36="",D36="",E36="",F36="",G36="",L36=""),"Check missing required fields",IF(NOT(ISNUMBER(F36)),"Check renewal date",IF(AND(O36&lt;&gt;"",NOT(ISNUMBER(O36))),"Check last contact date",IF(AND(ISNUMBER(O36),O36&gt;TODAY()),"Check last contact date",IF(Q36="Check status","Check status",IF(Q36="Complete","Complete",IF(Q36="Closed","Closed",IF(COUNT(Assumptions!$B$4:$B$7)&lt;4,"Check milestone assumptions",IF(Q36="Hold","On hold - review",IF(F36&lt;TODAY(),"Past due - review",IF(TODAY()&gt;=K36,"Decision due - review",IF(TODAY()&gt;=J36,"Quote due - review",IF(TODAY()&gt;=I36,"Review due - review",IF(TODAY()&gt;=H36,"Preparation due - review","Scheduled")))))))))))))))</f>
        <v/>
      </c>
      <c r="T36">
        <f>IF(Assumptions!D35="","",Assumptions!D35)</f>
        <v/>
      </c>
      <c r="U36">
        <f>IF(Assumptions!F35="","",Assumptions!F35)</f>
        <v/>
      </c>
      <c r="V36">
        <f>IF(Assumptions!G35="","",Assumptions!G35)</f>
        <v/>
      </c>
    </row>
    <row r="37" ht="24" customHeight="1">
      <c r="A37" s="20" t="n"/>
      <c r="B37" s="20" t="n"/>
      <c r="C37" s="20" t="n"/>
      <c r="D37" s="20" t="n"/>
      <c r="E37" s="20" t="n"/>
      <c r="F37" s="21" t="n"/>
      <c r="G37" s="20" t="n"/>
      <c r="H37" s="18">
        <f>IF(OR(F37="",NOT(ISNUMBER(F37)),Assumptions!$B$4="",NOT(ISNUMBER(Assumptions!$B$4))),"",IFERROR(F37-Assumptions!$B$4,""))</f>
        <v/>
      </c>
      <c r="I37" s="18">
        <f>IF(OR(F37="",NOT(ISNUMBER(F37)),Assumptions!$B$5="",NOT(ISNUMBER(Assumptions!$B$5))),"",IFERROR(F37-Assumptions!$B$5,""))</f>
        <v/>
      </c>
      <c r="J37" s="18">
        <f>IF(OR(F37="",NOT(ISNUMBER(F37)),Assumptions!$B$6="",NOT(ISNUMBER(Assumptions!$B$6))),"",IFERROR(F37-Assumptions!$B$6,""))</f>
        <v/>
      </c>
      <c r="K37" s="18">
        <f>IF(OR(F37="",NOT(ISNUMBER(F37)),Assumptions!$B$7="",NOT(ISNUMBER(Assumptions!$B$7))),"",IFERROR(F37-Assumptions!$B$7,""))</f>
        <v/>
      </c>
      <c r="L37" s="20" t="n"/>
      <c r="M37" s="22" t="n"/>
      <c r="N37" s="20" t="n"/>
      <c r="O37" s="21" t="n"/>
      <c r="P37" s="23">
        <f>IF(OR(F37="",NOT(ISNUMBER(F37))),"",IFERROR(F37-TODAY(),""))</f>
        <v/>
      </c>
      <c r="Q37" s="11">
        <f>IF(L37="","",IFERROR(VLOOKUP(L37,Assumptions!$D$4:$E$11,2,FALSE),"Check status"))</f>
        <v/>
      </c>
      <c r="R37" s="9">
        <f>IF(COUNTA(A37:G37,L37:O37)=0,"",IF(OR(A37="",B37="",C37="",D37="",E37="",F37="",G37="",L37=""),"Check missing required fields",IF(NOT(ISNUMBER(F37)),"Check renewal date",IF(AND(O37&lt;&gt;"",NOT(ISNUMBER(O37))),"Check last contact date",IF(AND(ISNUMBER(O37),O37&gt;TODAY()),"Check last contact date",IF(Q37="Check status","Check status",IF(Q37="Complete","Complete",IF(Q37="Closed","Closed",IF(COUNT(Assumptions!$B$4:$B$7)&lt;4,"Check milestone assumptions",IF(Q37="Hold","On hold - review",IF(F37&lt;TODAY(),"Past due - review",IF(TODAY()&gt;=K37,"Decision due - review",IF(TODAY()&gt;=J37,"Quote due - review",IF(TODAY()&gt;=I37,"Review due - review",IF(TODAY()&gt;=H37,"Preparation due - review","Scheduled")))))))))))))))</f>
        <v/>
      </c>
      <c r="T37">
        <f>IF(Assumptions!D36="","",Assumptions!D36)</f>
        <v/>
      </c>
      <c r="U37">
        <f>IF(Assumptions!F36="","",Assumptions!F36)</f>
        <v/>
      </c>
      <c r="V37">
        <f>IF(Assumptions!G36="","",Assumptions!G36)</f>
        <v/>
      </c>
    </row>
    <row r="38" ht="24" customHeight="1">
      <c r="A38" s="20" t="n"/>
      <c r="B38" s="20" t="n"/>
      <c r="C38" s="20" t="n"/>
      <c r="D38" s="20" t="n"/>
      <c r="E38" s="20" t="n"/>
      <c r="F38" s="21" t="n"/>
      <c r="G38" s="20" t="n"/>
      <c r="H38" s="17">
        <f>IF(OR(F38="",NOT(ISNUMBER(F38)),Assumptions!$B$4="",NOT(ISNUMBER(Assumptions!$B$4))),"",IFERROR(F38-Assumptions!$B$4,""))</f>
        <v/>
      </c>
      <c r="I38" s="17">
        <f>IF(OR(F38="",NOT(ISNUMBER(F38)),Assumptions!$B$5="",NOT(ISNUMBER(Assumptions!$B$5))),"",IFERROR(F38-Assumptions!$B$5,""))</f>
        <v/>
      </c>
      <c r="J38" s="17">
        <f>IF(OR(F38="",NOT(ISNUMBER(F38)),Assumptions!$B$6="",NOT(ISNUMBER(Assumptions!$B$6))),"",IFERROR(F38-Assumptions!$B$6,""))</f>
        <v/>
      </c>
      <c r="K38" s="17">
        <f>IF(OR(F38="",NOT(ISNUMBER(F38)),Assumptions!$B$7="",NOT(ISNUMBER(Assumptions!$B$7))),"",IFERROR(F38-Assumptions!$B$7,""))</f>
        <v/>
      </c>
      <c r="L38" s="20" t="n"/>
      <c r="M38" s="22" t="n"/>
      <c r="N38" s="20" t="n"/>
      <c r="O38" s="21" t="n"/>
      <c r="P38" s="24">
        <f>IF(OR(F38="",NOT(ISNUMBER(F38))),"",IFERROR(F38-TODAY(),""))</f>
        <v/>
      </c>
      <c r="Q38" s="7">
        <f>IF(L38="","",IFERROR(VLOOKUP(L38,Assumptions!$D$4:$E$11,2,FALSE),"Check status"))</f>
        <v/>
      </c>
      <c r="R38" s="5">
        <f>IF(COUNTA(A38:G38,L38:O38)=0,"",IF(OR(A38="",B38="",C38="",D38="",E38="",F38="",G38="",L38=""),"Check missing required fields",IF(NOT(ISNUMBER(F38)),"Check renewal date",IF(AND(O38&lt;&gt;"",NOT(ISNUMBER(O38))),"Check last contact date",IF(AND(ISNUMBER(O38),O38&gt;TODAY()),"Check last contact date",IF(Q38="Check status","Check status",IF(Q38="Complete","Complete",IF(Q38="Closed","Closed",IF(COUNT(Assumptions!$B$4:$B$7)&lt;4,"Check milestone assumptions",IF(Q38="Hold","On hold - review",IF(F38&lt;TODAY(),"Past due - review",IF(TODAY()&gt;=K38,"Decision due - review",IF(TODAY()&gt;=J38,"Quote due - review",IF(TODAY()&gt;=I38,"Review due - review",IF(TODAY()&gt;=H38,"Preparation due - review","Scheduled")))))))))))))))</f>
        <v/>
      </c>
      <c r="T38">
        <f>IF(Assumptions!D37="","",Assumptions!D37)</f>
        <v/>
      </c>
      <c r="U38">
        <f>IF(Assumptions!F37="","",Assumptions!F37)</f>
        <v/>
      </c>
      <c r="V38">
        <f>IF(Assumptions!G37="","",Assumptions!G37)</f>
        <v/>
      </c>
    </row>
    <row r="39" ht="24" customHeight="1">
      <c r="A39" s="20" t="n"/>
      <c r="B39" s="20" t="n"/>
      <c r="C39" s="20" t="n"/>
      <c r="D39" s="20" t="n"/>
      <c r="E39" s="20" t="n"/>
      <c r="F39" s="21" t="n"/>
      <c r="G39" s="20" t="n"/>
      <c r="H39" s="18">
        <f>IF(OR(F39="",NOT(ISNUMBER(F39)),Assumptions!$B$4="",NOT(ISNUMBER(Assumptions!$B$4))),"",IFERROR(F39-Assumptions!$B$4,""))</f>
        <v/>
      </c>
      <c r="I39" s="18">
        <f>IF(OR(F39="",NOT(ISNUMBER(F39)),Assumptions!$B$5="",NOT(ISNUMBER(Assumptions!$B$5))),"",IFERROR(F39-Assumptions!$B$5,""))</f>
        <v/>
      </c>
      <c r="J39" s="18">
        <f>IF(OR(F39="",NOT(ISNUMBER(F39)),Assumptions!$B$6="",NOT(ISNUMBER(Assumptions!$B$6))),"",IFERROR(F39-Assumptions!$B$6,""))</f>
        <v/>
      </c>
      <c r="K39" s="18">
        <f>IF(OR(F39="",NOT(ISNUMBER(F39)),Assumptions!$B$7="",NOT(ISNUMBER(Assumptions!$B$7))),"",IFERROR(F39-Assumptions!$B$7,""))</f>
        <v/>
      </c>
      <c r="L39" s="20" t="n"/>
      <c r="M39" s="22" t="n"/>
      <c r="N39" s="20" t="n"/>
      <c r="O39" s="21" t="n"/>
      <c r="P39" s="23">
        <f>IF(OR(F39="",NOT(ISNUMBER(F39))),"",IFERROR(F39-TODAY(),""))</f>
        <v/>
      </c>
      <c r="Q39" s="11">
        <f>IF(L39="","",IFERROR(VLOOKUP(L39,Assumptions!$D$4:$E$11,2,FALSE),"Check status"))</f>
        <v/>
      </c>
      <c r="R39" s="9">
        <f>IF(COUNTA(A39:G39,L39:O39)=0,"",IF(OR(A39="",B39="",C39="",D39="",E39="",F39="",G39="",L39=""),"Check missing required fields",IF(NOT(ISNUMBER(F39)),"Check renewal date",IF(AND(O39&lt;&gt;"",NOT(ISNUMBER(O39))),"Check last contact date",IF(AND(ISNUMBER(O39),O39&gt;TODAY()),"Check last contact date",IF(Q39="Check status","Check status",IF(Q39="Complete","Complete",IF(Q39="Closed","Closed",IF(COUNT(Assumptions!$B$4:$B$7)&lt;4,"Check milestone assumptions",IF(Q39="Hold","On hold - review",IF(F39&lt;TODAY(),"Past due - review",IF(TODAY()&gt;=K39,"Decision due - review",IF(TODAY()&gt;=J39,"Quote due - review",IF(TODAY()&gt;=I39,"Review due - review",IF(TODAY()&gt;=H39,"Preparation due - review","Scheduled")))))))))))))))</f>
        <v/>
      </c>
      <c r="T39">
        <f>IF(Assumptions!D38="","",Assumptions!D38)</f>
        <v/>
      </c>
      <c r="U39">
        <f>IF(Assumptions!F38="","",Assumptions!F38)</f>
        <v/>
      </c>
      <c r="V39">
        <f>IF(Assumptions!G38="","",Assumptions!G38)</f>
        <v/>
      </c>
    </row>
    <row r="40" ht="24" customHeight="1">
      <c r="A40" s="20" t="n"/>
      <c r="B40" s="20" t="n"/>
      <c r="C40" s="20" t="n"/>
      <c r="D40" s="20" t="n"/>
      <c r="E40" s="20" t="n"/>
      <c r="F40" s="21" t="n"/>
      <c r="G40" s="20" t="n"/>
      <c r="H40" s="17">
        <f>IF(OR(F40="",NOT(ISNUMBER(F40)),Assumptions!$B$4="",NOT(ISNUMBER(Assumptions!$B$4))),"",IFERROR(F40-Assumptions!$B$4,""))</f>
        <v/>
      </c>
      <c r="I40" s="17">
        <f>IF(OR(F40="",NOT(ISNUMBER(F40)),Assumptions!$B$5="",NOT(ISNUMBER(Assumptions!$B$5))),"",IFERROR(F40-Assumptions!$B$5,""))</f>
        <v/>
      </c>
      <c r="J40" s="17">
        <f>IF(OR(F40="",NOT(ISNUMBER(F40)),Assumptions!$B$6="",NOT(ISNUMBER(Assumptions!$B$6))),"",IFERROR(F40-Assumptions!$B$6,""))</f>
        <v/>
      </c>
      <c r="K40" s="17">
        <f>IF(OR(F40="",NOT(ISNUMBER(F40)),Assumptions!$B$7="",NOT(ISNUMBER(Assumptions!$B$7))),"",IFERROR(F40-Assumptions!$B$7,""))</f>
        <v/>
      </c>
      <c r="L40" s="20" t="n"/>
      <c r="M40" s="22" t="n"/>
      <c r="N40" s="20" t="n"/>
      <c r="O40" s="21" t="n"/>
      <c r="P40" s="24">
        <f>IF(OR(F40="",NOT(ISNUMBER(F40))),"",IFERROR(F40-TODAY(),""))</f>
        <v/>
      </c>
      <c r="Q40" s="7">
        <f>IF(L40="","",IFERROR(VLOOKUP(L40,Assumptions!$D$4:$E$11,2,FALSE),"Check status"))</f>
        <v/>
      </c>
      <c r="R40" s="5">
        <f>IF(COUNTA(A40:G40,L40:O40)=0,"",IF(OR(A40="",B40="",C40="",D40="",E40="",F40="",G40="",L40=""),"Check missing required fields",IF(NOT(ISNUMBER(F40)),"Check renewal date",IF(AND(O40&lt;&gt;"",NOT(ISNUMBER(O40))),"Check last contact date",IF(AND(ISNUMBER(O40),O40&gt;TODAY()),"Check last contact date",IF(Q40="Check status","Check status",IF(Q40="Complete","Complete",IF(Q40="Closed","Closed",IF(COUNT(Assumptions!$B$4:$B$7)&lt;4,"Check milestone assumptions",IF(Q40="Hold","On hold - review",IF(F40&lt;TODAY(),"Past due - review",IF(TODAY()&gt;=K40,"Decision due - review",IF(TODAY()&gt;=J40,"Quote due - review",IF(TODAY()&gt;=I40,"Review due - review",IF(TODAY()&gt;=H40,"Preparation due - review","Scheduled")))))))))))))))</f>
        <v/>
      </c>
      <c r="T40">
        <f>IF(Assumptions!D39="","",Assumptions!D39)</f>
        <v/>
      </c>
      <c r="U40">
        <f>IF(Assumptions!F39="","",Assumptions!F39)</f>
        <v/>
      </c>
      <c r="V40">
        <f>IF(Assumptions!G39="","",Assumptions!G39)</f>
        <v/>
      </c>
    </row>
    <row r="41" ht="24" customHeight="1">
      <c r="A41" s="20" t="n"/>
      <c r="B41" s="20" t="n"/>
      <c r="C41" s="20" t="n"/>
      <c r="D41" s="20" t="n"/>
      <c r="E41" s="20" t="n"/>
      <c r="F41" s="21" t="n"/>
      <c r="G41" s="20" t="n"/>
      <c r="H41" s="18">
        <f>IF(OR(F41="",NOT(ISNUMBER(F41)),Assumptions!$B$4="",NOT(ISNUMBER(Assumptions!$B$4))),"",IFERROR(F41-Assumptions!$B$4,""))</f>
        <v/>
      </c>
      <c r="I41" s="18">
        <f>IF(OR(F41="",NOT(ISNUMBER(F41)),Assumptions!$B$5="",NOT(ISNUMBER(Assumptions!$B$5))),"",IFERROR(F41-Assumptions!$B$5,""))</f>
        <v/>
      </c>
      <c r="J41" s="18">
        <f>IF(OR(F41="",NOT(ISNUMBER(F41)),Assumptions!$B$6="",NOT(ISNUMBER(Assumptions!$B$6))),"",IFERROR(F41-Assumptions!$B$6,""))</f>
        <v/>
      </c>
      <c r="K41" s="18">
        <f>IF(OR(F41="",NOT(ISNUMBER(F41)),Assumptions!$B$7="",NOT(ISNUMBER(Assumptions!$B$7))),"",IFERROR(F41-Assumptions!$B$7,""))</f>
        <v/>
      </c>
      <c r="L41" s="20" t="n"/>
      <c r="M41" s="22" t="n"/>
      <c r="N41" s="20" t="n"/>
      <c r="O41" s="21" t="n"/>
      <c r="P41" s="23">
        <f>IF(OR(F41="",NOT(ISNUMBER(F41))),"",IFERROR(F41-TODAY(),""))</f>
        <v/>
      </c>
      <c r="Q41" s="11">
        <f>IF(L41="","",IFERROR(VLOOKUP(L41,Assumptions!$D$4:$E$11,2,FALSE),"Check status"))</f>
        <v/>
      </c>
      <c r="R41" s="9">
        <f>IF(COUNTA(A41:G41,L41:O41)=0,"",IF(OR(A41="",B41="",C41="",D41="",E41="",F41="",G41="",L41=""),"Check missing required fields",IF(NOT(ISNUMBER(F41)),"Check renewal date",IF(AND(O41&lt;&gt;"",NOT(ISNUMBER(O41))),"Check last contact date",IF(AND(ISNUMBER(O41),O41&gt;TODAY()),"Check last contact date",IF(Q41="Check status","Check status",IF(Q41="Complete","Complete",IF(Q41="Closed","Closed",IF(COUNT(Assumptions!$B$4:$B$7)&lt;4,"Check milestone assumptions",IF(Q41="Hold","On hold - review",IF(F41&lt;TODAY(),"Past due - review",IF(TODAY()&gt;=K41,"Decision due - review",IF(TODAY()&gt;=J41,"Quote due - review",IF(TODAY()&gt;=I41,"Review due - review",IF(TODAY()&gt;=H41,"Preparation due - review","Scheduled")))))))))))))))</f>
        <v/>
      </c>
      <c r="T41">
        <f>IF(Assumptions!D40="","",Assumptions!D40)</f>
        <v/>
      </c>
      <c r="U41">
        <f>IF(Assumptions!F40="","",Assumptions!F40)</f>
        <v/>
      </c>
      <c r="V41">
        <f>IF(Assumptions!G40="","",Assumptions!G40)</f>
        <v/>
      </c>
    </row>
    <row r="42" ht="24" customHeight="1">
      <c r="A42" s="20" t="n"/>
      <c r="B42" s="20" t="n"/>
      <c r="C42" s="20" t="n"/>
      <c r="D42" s="20" t="n"/>
      <c r="E42" s="20" t="n"/>
      <c r="F42" s="21" t="n"/>
      <c r="G42" s="20" t="n"/>
      <c r="H42" s="17">
        <f>IF(OR(F42="",NOT(ISNUMBER(F42)),Assumptions!$B$4="",NOT(ISNUMBER(Assumptions!$B$4))),"",IFERROR(F42-Assumptions!$B$4,""))</f>
        <v/>
      </c>
      <c r="I42" s="17">
        <f>IF(OR(F42="",NOT(ISNUMBER(F42)),Assumptions!$B$5="",NOT(ISNUMBER(Assumptions!$B$5))),"",IFERROR(F42-Assumptions!$B$5,""))</f>
        <v/>
      </c>
      <c r="J42" s="17">
        <f>IF(OR(F42="",NOT(ISNUMBER(F42)),Assumptions!$B$6="",NOT(ISNUMBER(Assumptions!$B$6))),"",IFERROR(F42-Assumptions!$B$6,""))</f>
        <v/>
      </c>
      <c r="K42" s="17">
        <f>IF(OR(F42="",NOT(ISNUMBER(F42)),Assumptions!$B$7="",NOT(ISNUMBER(Assumptions!$B$7))),"",IFERROR(F42-Assumptions!$B$7,""))</f>
        <v/>
      </c>
      <c r="L42" s="20" t="n"/>
      <c r="M42" s="22" t="n"/>
      <c r="N42" s="20" t="n"/>
      <c r="O42" s="21" t="n"/>
      <c r="P42" s="24">
        <f>IF(OR(F42="",NOT(ISNUMBER(F42))),"",IFERROR(F42-TODAY(),""))</f>
        <v/>
      </c>
      <c r="Q42" s="7">
        <f>IF(L42="","",IFERROR(VLOOKUP(L42,Assumptions!$D$4:$E$11,2,FALSE),"Check status"))</f>
        <v/>
      </c>
      <c r="R42" s="5">
        <f>IF(COUNTA(A42:G42,L42:O42)=0,"",IF(OR(A42="",B42="",C42="",D42="",E42="",F42="",G42="",L42=""),"Check missing required fields",IF(NOT(ISNUMBER(F42)),"Check renewal date",IF(AND(O42&lt;&gt;"",NOT(ISNUMBER(O42))),"Check last contact date",IF(AND(ISNUMBER(O42),O42&gt;TODAY()),"Check last contact date",IF(Q42="Check status","Check status",IF(Q42="Complete","Complete",IF(Q42="Closed","Closed",IF(COUNT(Assumptions!$B$4:$B$7)&lt;4,"Check milestone assumptions",IF(Q42="Hold","On hold - review",IF(F42&lt;TODAY(),"Past due - review",IF(TODAY()&gt;=K42,"Decision due - review",IF(TODAY()&gt;=J42,"Quote due - review",IF(TODAY()&gt;=I42,"Review due - review",IF(TODAY()&gt;=H42,"Preparation due - review","Scheduled")))))))))))))))</f>
        <v/>
      </c>
      <c r="T42">
        <f>IF(Assumptions!D41="","",Assumptions!D41)</f>
        <v/>
      </c>
      <c r="U42">
        <f>IF(Assumptions!F41="","",Assumptions!F41)</f>
        <v/>
      </c>
      <c r="V42">
        <f>IF(Assumptions!G41="","",Assumptions!G41)</f>
        <v/>
      </c>
    </row>
    <row r="43" ht="24" customHeight="1">
      <c r="A43" s="20" t="n"/>
      <c r="B43" s="20" t="n"/>
      <c r="C43" s="20" t="n"/>
      <c r="D43" s="20" t="n"/>
      <c r="E43" s="20" t="n"/>
      <c r="F43" s="21" t="n"/>
      <c r="G43" s="20" t="n"/>
      <c r="H43" s="18">
        <f>IF(OR(F43="",NOT(ISNUMBER(F43)),Assumptions!$B$4="",NOT(ISNUMBER(Assumptions!$B$4))),"",IFERROR(F43-Assumptions!$B$4,""))</f>
        <v/>
      </c>
      <c r="I43" s="18">
        <f>IF(OR(F43="",NOT(ISNUMBER(F43)),Assumptions!$B$5="",NOT(ISNUMBER(Assumptions!$B$5))),"",IFERROR(F43-Assumptions!$B$5,""))</f>
        <v/>
      </c>
      <c r="J43" s="18">
        <f>IF(OR(F43="",NOT(ISNUMBER(F43)),Assumptions!$B$6="",NOT(ISNUMBER(Assumptions!$B$6))),"",IFERROR(F43-Assumptions!$B$6,""))</f>
        <v/>
      </c>
      <c r="K43" s="18">
        <f>IF(OR(F43="",NOT(ISNUMBER(F43)),Assumptions!$B$7="",NOT(ISNUMBER(Assumptions!$B$7))),"",IFERROR(F43-Assumptions!$B$7,""))</f>
        <v/>
      </c>
      <c r="L43" s="20" t="n"/>
      <c r="M43" s="22" t="n"/>
      <c r="N43" s="20" t="n"/>
      <c r="O43" s="21" t="n"/>
      <c r="P43" s="23">
        <f>IF(OR(F43="",NOT(ISNUMBER(F43))),"",IFERROR(F43-TODAY(),""))</f>
        <v/>
      </c>
      <c r="Q43" s="11">
        <f>IF(L43="","",IFERROR(VLOOKUP(L43,Assumptions!$D$4:$E$11,2,FALSE),"Check status"))</f>
        <v/>
      </c>
      <c r="R43" s="9">
        <f>IF(COUNTA(A43:G43,L43:O43)=0,"",IF(OR(A43="",B43="",C43="",D43="",E43="",F43="",G43="",L43=""),"Check missing required fields",IF(NOT(ISNUMBER(F43)),"Check renewal date",IF(AND(O43&lt;&gt;"",NOT(ISNUMBER(O43))),"Check last contact date",IF(AND(ISNUMBER(O43),O43&gt;TODAY()),"Check last contact date",IF(Q43="Check status","Check status",IF(Q43="Complete","Complete",IF(Q43="Closed","Closed",IF(COUNT(Assumptions!$B$4:$B$7)&lt;4,"Check milestone assumptions",IF(Q43="Hold","On hold - review",IF(F43&lt;TODAY(),"Past due - review",IF(TODAY()&gt;=K43,"Decision due - review",IF(TODAY()&gt;=J43,"Quote due - review",IF(TODAY()&gt;=I43,"Review due - review",IF(TODAY()&gt;=H43,"Preparation due - review","Scheduled")))))))))))))))</f>
        <v/>
      </c>
      <c r="T43">
        <f>IF(Assumptions!D42="","",Assumptions!D42)</f>
        <v/>
      </c>
      <c r="U43">
        <f>IF(Assumptions!F42="","",Assumptions!F42)</f>
        <v/>
      </c>
      <c r="V43">
        <f>IF(Assumptions!G42="","",Assumptions!G42)</f>
        <v/>
      </c>
    </row>
    <row r="44" ht="24" customHeight="1">
      <c r="A44" s="20" t="n"/>
      <c r="B44" s="20" t="n"/>
      <c r="C44" s="20" t="n"/>
      <c r="D44" s="20" t="n"/>
      <c r="E44" s="20" t="n"/>
      <c r="F44" s="21" t="n"/>
      <c r="G44" s="20" t="n"/>
      <c r="H44" s="17">
        <f>IF(OR(F44="",NOT(ISNUMBER(F44)),Assumptions!$B$4="",NOT(ISNUMBER(Assumptions!$B$4))),"",IFERROR(F44-Assumptions!$B$4,""))</f>
        <v/>
      </c>
      <c r="I44" s="17">
        <f>IF(OR(F44="",NOT(ISNUMBER(F44)),Assumptions!$B$5="",NOT(ISNUMBER(Assumptions!$B$5))),"",IFERROR(F44-Assumptions!$B$5,""))</f>
        <v/>
      </c>
      <c r="J44" s="17">
        <f>IF(OR(F44="",NOT(ISNUMBER(F44)),Assumptions!$B$6="",NOT(ISNUMBER(Assumptions!$B$6))),"",IFERROR(F44-Assumptions!$B$6,""))</f>
        <v/>
      </c>
      <c r="K44" s="17">
        <f>IF(OR(F44="",NOT(ISNUMBER(F44)),Assumptions!$B$7="",NOT(ISNUMBER(Assumptions!$B$7))),"",IFERROR(F44-Assumptions!$B$7,""))</f>
        <v/>
      </c>
      <c r="L44" s="20" t="n"/>
      <c r="M44" s="22" t="n"/>
      <c r="N44" s="20" t="n"/>
      <c r="O44" s="21" t="n"/>
      <c r="P44" s="24">
        <f>IF(OR(F44="",NOT(ISNUMBER(F44))),"",IFERROR(F44-TODAY(),""))</f>
        <v/>
      </c>
      <c r="Q44" s="7">
        <f>IF(L44="","",IFERROR(VLOOKUP(L44,Assumptions!$D$4:$E$11,2,FALSE),"Check status"))</f>
        <v/>
      </c>
      <c r="R44" s="5">
        <f>IF(COUNTA(A44:G44,L44:O44)=0,"",IF(OR(A44="",B44="",C44="",D44="",E44="",F44="",G44="",L44=""),"Check missing required fields",IF(NOT(ISNUMBER(F44)),"Check renewal date",IF(AND(O44&lt;&gt;"",NOT(ISNUMBER(O44))),"Check last contact date",IF(AND(ISNUMBER(O44),O44&gt;TODAY()),"Check last contact date",IF(Q44="Check status","Check status",IF(Q44="Complete","Complete",IF(Q44="Closed","Closed",IF(COUNT(Assumptions!$B$4:$B$7)&lt;4,"Check milestone assumptions",IF(Q44="Hold","On hold - review",IF(F44&lt;TODAY(),"Past due - review",IF(TODAY()&gt;=K44,"Decision due - review",IF(TODAY()&gt;=J44,"Quote due - review",IF(TODAY()&gt;=I44,"Review due - review",IF(TODAY()&gt;=H44,"Preparation due - review","Scheduled")))))))))))))))</f>
        <v/>
      </c>
      <c r="T44">
        <f>IF(Assumptions!D43="","",Assumptions!D43)</f>
        <v/>
      </c>
      <c r="U44">
        <f>IF(Assumptions!F43="","",Assumptions!F43)</f>
        <v/>
      </c>
      <c r="V44">
        <f>IF(Assumptions!G43="","",Assumptions!G43)</f>
        <v/>
      </c>
    </row>
    <row r="45" ht="24" customHeight="1">
      <c r="A45" s="20" t="n"/>
      <c r="B45" s="20" t="n"/>
      <c r="C45" s="20" t="n"/>
      <c r="D45" s="20" t="n"/>
      <c r="E45" s="20" t="n"/>
      <c r="F45" s="21" t="n"/>
      <c r="G45" s="20" t="n"/>
      <c r="H45" s="18">
        <f>IF(OR(F45="",NOT(ISNUMBER(F45)),Assumptions!$B$4="",NOT(ISNUMBER(Assumptions!$B$4))),"",IFERROR(F45-Assumptions!$B$4,""))</f>
        <v/>
      </c>
      <c r="I45" s="18">
        <f>IF(OR(F45="",NOT(ISNUMBER(F45)),Assumptions!$B$5="",NOT(ISNUMBER(Assumptions!$B$5))),"",IFERROR(F45-Assumptions!$B$5,""))</f>
        <v/>
      </c>
      <c r="J45" s="18">
        <f>IF(OR(F45="",NOT(ISNUMBER(F45)),Assumptions!$B$6="",NOT(ISNUMBER(Assumptions!$B$6))),"",IFERROR(F45-Assumptions!$B$6,""))</f>
        <v/>
      </c>
      <c r="K45" s="18">
        <f>IF(OR(F45="",NOT(ISNUMBER(F45)),Assumptions!$B$7="",NOT(ISNUMBER(Assumptions!$B$7))),"",IFERROR(F45-Assumptions!$B$7,""))</f>
        <v/>
      </c>
      <c r="L45" s="20" t="n"/>
      <c r="M45" s="22" t="n"/>
      <c r="N45" s="20" t="n"/>
      <c r="O45" s="21" t="n"/>
      <c r="P45" s="23">
        <f>IF(OR(F45="",NOT(ISNUMBER(F45))),"",IFERROR(F45-TODAY(),""))</f>
        <v/>
      </c>
      <c r="Q45" s="11">
        <f>IF(L45="","",IFERROR(VLOOKUP(L45,Assumptions!$D$4:$E$11,2,FALSE),"Check status"))</f>
        <v/>
      </c>
      <c r="R45" s="9">
        <f>IF(COUNTA(A45:G45,L45:O45)=0,"",IF(OR(A45="",B45="",C45="",D45="",E45="",F45="",G45="",L45=""),"Check missing required fields",IF(NOT(ISNUMBER(F45)),"Check renewal date",IF(AND(O45&lt;&gt;"",NOT(ISNUMBER(O45))),"Check last contact date",IF(AND(ISNUMBER(O45),O45&gt;TODAY()),"Check last contact date",IF(Q45="Check status","Check status",IF(Q45="Complete","Complete",IF(Q45="Closed","Closed",IF(COUNT(Assumptions!$B$4:$B$7)&lt;4,"Check milestone assumptions",IF(Q45="Hold","On hold - review",IF(F45&lt;TODAY(),"Past due - review",IF(TODAY()&gt;=K45,"Decision due - review",IF(TODAY()&gt;=J45,"Quote due - review",IF(TODAY()&gt;=I45,"Review due - review",IF(TODAY()&gt;=H45,"Preparation due - review","Scheduled")))))))))))))))</f>
        <v/>
      </c>
      <c r="T45">
        <f>IF(Assumptions!D44="","",Assumptions!D44)</f>
        <v/>
      </c>
      <c r="U45">
        <f>IF(Assumptions!F44="","",Assumptions!F44)</f>
        <v/>
      </c>
      <c r="V45">
        <f>IF(Assumptions!G44="","",Assumptions!G44)</f>
        <v/>
      </c>
    </row>
    <row r="46" ht="24" customHeight="1">
      <c r="A46" s="20" t="n"/>
      <c r="B46" s="20" t="n"/>
      <c r="C46" s="20" t="n"/>
      <c r="D46" s="20" t="n"/>
      <c r="E46" s="20" t="n"/>
      <c r="F46" s="21" t="n"/>
      <c r="G46" s="20" t="n"/>
      <c r="H46" s="17">
        <f>IF(OR(F46="",NOT(ISNUMBER(F46)),Assumptions!$B$4="",NOT(ISNUMBER(Assumptions!$B$4))),"",IFERROR(F46-Assumptions!$B$4,""))</f>
        <v/>
      </c>
      <c r="I46" s="17">
        <f>IF(OR(F46="",NOT(ISNUMBER(F46)),Assumptions!$B$5="",NOT(ISNUMBER(Assumptions!$B$5))),"",IFERROR(F46-Assumptions!$B$5,""))</f>
        <v/>
      </c>
      <c r="J46" s="17">
        <f>IF(OR(F46="",NOT(ISNUMBER(F46)),Assumptions!$B$6="",NOT(ISNUMBER(Assumptions!$B$6))),"",IFERROR(F46-Assumptions!$B$6,""))</f>
        <v/>
      </c>
      <c r="K46" s="17">
        <f>IF(OR(F46="",NOT(ISNUMBER(F46)),Assumptions!$B$7="",NOT(ISNUMBER(Assumptions!$B$7))),"",IFERROR(F46-Assumptions!$B$7,""))</f>
        <v/>
      </c>
      <c r="L46" s="20" t="n"/>
      <c r="M46" s="22" t="n"/>
      <c r="N46" s="20" t="n"/>
      <c r="O46" s="21" t="n"/>
      <c r="P46" s="24">
        <f>IF(OR(F46="",NOT(ISNUMBER(F46))),"",IFERROR(F46-TODAY(),""))</f>
        <v/>
      </c>
      <c r="Q46" s="7">
        <f>IF(L46="","",IFERROR(VLOOKUP(L46,Assumptions!$D$4:$E$11,2,FALSE),"Check status"))</f>
        <v/>
      </c>
      <c r="R46" s="5">
        <f>IF(COUNTA(A46:G46,L46:O46)=0,"",IF(OR(A46="",B46="",C46="",D46="",E46="",F46="",G46="",L46=""),"Check missing required fields",IF(NOT(ISNUMBER(F46)),"Check renewal date",IF(AND(O46&lt;&gt;"",NOT(ISNUMBER(O46))),"Check last contact date",IF(AND(ISNUMBER(O46),O46&gt;TODAY()),"Check last contact date",IF(Q46="Check status","Check status",IF(Q46="Complete","Complete",IF(Q46="Closed","Closed",IF(COUNT(Assumptions!$B$4:$B$7)&lt;4,"Check milestone assumptions",IF(Q46="Hold","On hold - review",IF(F46&lt;TODAY(),"Past due - review",IF(TODAY()&gt;=K46,"Decision due - review",IF(TODAY()&gt;=J46,"Quote due - review",IF(TODAY()&gt;=I46,"Review due - review",IF(TODAY()&gt;=H46,"Preparation due - review","Scheduled")))))))))))))))</f>
        <v/>
      </c>
      <c r="T46">
        <f>IF(Assumptions!D45="","",Assumptions!D45)</f>
        <v/>
      </c>
      <c r="U46">
        <f>IF(Assumptions!F45="","",Assumptions!F45)</f>
        <v/>
      </c>
      <c r="V46">
        <f>IF(Assumptions!G45="","",Assumptions!G45)</f>
        <v/>
      </c>
    </row>
    <row r="47" ht="24" customHeight="1">
      <c r="A47" s="20" t="n"/>
      <c r="B47" s="20" t="n"/>
      <c r="C47" s="20" t="n"/>
      <c r="D47" s="20" t="n"/>
      <c r="E47" s="20" t="n"/>
      <c r="F47" s="21" t="n"/>
      <c r="G47" s="20" t="n"/>
      <c r="H47" s="18">
        <f>IF(OR(F47="",NOT(ISNUMBER(F47)),Assumptions!$B$4="",NOT(ISNUMBER(Assumptions!$B$4))),"",IFERROR(F47-Assumptions!$B$4,""))</f>
        <v/>
      </c>
      <c r="I47" s="18">
        <f>IF(OR(F47="",NOT(ISNUMBER(F47)),Assumptions!$B$5="",NOT(ISNUMBER(Assumptions!$B$5))),"",IFERROR(F47-Assumptions!$B$5,""))</f>
        <v/>
      </c>
      <c r="J47" s="18">
        <f>IF(OR(F47="",NOT(ISNUMBER(F47)),Assumptions!$B$6="",NOT(ISNUMBER(Assumptions!$B$6))),"",IFERROR(F47-Assumptions!$B$6,""))</f>
        <v/>
      </c>
      <c r="K47" s="18">
        <f>IF(OR(F47="",NOT(ISNUMBER(F47)),Assumptions!$B$7="",NOT(ISNUMBER(Assumptions!$B$7))),"",IFERROR(F47-Assumptions!$B$7,""))</f>
        <v/>
      </c>
      <c r="L47" s="20" t="n"/>
      <c r="M47" s="22" t="n"/>
      <c r="N47" s="20" t="n"/>
      <c r="O47" s="21" t="n"/>
      <c r="P47" s="23">
        <f>IF(OR(F47="",NOT(ISNUMBER(F47))),"",IFERROR(F47-TODAY(),""))</f>
        <v/>
      </c>
      <c r="Q47" s="11">
        <f>IF(L47="","",IFERROR(VLOOKUP(L47,Assumptions!$D$4:$E$11,2,FALSE),"Check status"))</f>
        <v/>
      </c>
      <c r="R47" s="9">
        <f>IF(COUNTA(A47:G47,L47:O47)=0,"",IF(OR(A47="",B47="",C47="",D47="",E47="",F47="",G47="",L47=""),"Check missing required fields",IF(NOT(ISNUMBER(F47)),"Check renewal date",IF(AND(O47&lt;&gt;"",NOT(ISNUMBER(O47))),"Check last contact date",IF(AND(ISNUMBER(O47),O47&gt;TODAY()),"Check last contact date",IF(Q47="Check status","Check status",IF(Q47="Complete","Complete",IF(Q47="Closed","Closed",IF(COUNT(Assumptions!$B$4:$B$7)&lt;4,"Check milestone assumptions",IF(Q47="Hold","On hold - review",IF(F47&lt;TODAY(),"Past due - review",IF(TODAY()&gt;=K47,"Decision due - review",IF(TODAY()&gt;=J47,"Quote due - review",IF(TODAY()&gt;=I47,"Review due - review",IF(TODAY()&gt;=H47,"Preparation due - review","Scheduled")))))))))))))))</f>
        <v/>
      </c>
      <c r="T47">
        <f>IF(Assumptions!D46="","",Assumptions!D46)</f>
        <v/>
      </c>
      <c r="U47">
        <f>IF(Assumptions!F46="","",Assumptions!F46)</f>
        <v/>
      </c>
      <c r="V47">
        <f>IF(Assumptions!G46="","",Assumptions!G46)</f>
        <v/>
      </c>
    </row>
    <row r="48" ht="24" customHeight="1">
      <c r="A48" s="20" t="n"/>
      <c r="B48" s="20" t="n"/>
      <c r="C48" s="20" t="n"/>
      <c r="D48" s="20" t="n"/>
      <c r="E48" s="20" t="n"/>
      <c r="F48" s="21" t="n"/>
      <c r="G48" s="20" t="n"/>
      <c r="H48" s="17">
        <f>IF(OR(F48="",NOT(ISNUMBER(F48)),Assumptions!$B$4="",NOT(ISNUMBER(Assumptions!$B$4))),"",IFERROR(F48-Assumptions!$B$4,""))</f>
        <v/>
      </c>
      <c r="I48" s="17">
        <f>IF(OR(F48="",NOT(ISNUMBER(F48)),Assumptions!$B$5="",NOT(ISNUMBER(Assumptions!$B$5))),"",IFERROR(F48-Assumptions!$B$5,""))</f>
        <v/>
      </c>
      <c r="J48" s="17">
        <f>IF(OR(F48="",NOT(ISNUMBER(F48)),Assumptions!$B$6="",NOT(ISNUMBER(Assumptions!$B$6))),"",IFERROR(F48-Assumptions!$B$6,""))</f>
        <v/>
      </c>
      <c r="K48" s="17">
        <f>IF(OR(F48="",NOT(ISNUMBER(F48)),Assumptions!$B$7="",NOT(ISNUMBER(Assumptions!$B$7))),"",IFERROR(F48-Assumptions!$B$7,""))</f>
        <v/>
      </c>
      <c r="L48" s="20" t="n"/>
      <c r="M48" s="22" t="n"/>
      <c r="N48" s="20" t="n"/>
      <c r="O48" s="21" t="n"/>
      <c r="P48" s="24">
        <f>IF(OR(F48="",NOT(ISNUMBER(F48))),"",IFERROR(F48-TODAY(),""))</f>
        <v/>
      </c>
      <c r="Q48" s="7">
        <f>IF(L48="","",IFERROR(VLOOKUP(L48,Assumptions!$D$4:$E$11,2,FALSE),"Check status"))</f>
        <v/>
      </c>
      <c r="R48" s="5">
        <f>IF(COUNTA(A48:G48,L48:O48)=0,"",IF(OR(A48="",B48="",C48="",D48="",E48="",F48="",G48="",L48=""),"Check missing required fields",IF(NOT(ISNUMBER(F48)),"Check renewal date",IF(AND(O48&lt;&gt;"",NOT(ISNUMBER(O48))),"Check last contact date",IF(AND(ISNUMBER(O48),O48&gt;TODAY()),"Check last contact date",IF(Q48="Check status","Check status",IF(Q48="Complete","Complete",IF(Q48="Closed","Closed",IF(COUNT(Assumptions!$B$4:$B$7)&lt;4,"Check milestone assumptions",IF(Q48="Hold","On hold - review",IF(F48&lt;TODAY(),"Past due - review",IF(TODAY()&gt;=K48,"Decision due - review",IF(TODAY()&gt;=J48,"Quote due - review",IF(TODAY()&gt;=I48,"Review due - review",IF(TODAY()&gt;=H48,"Preparation due - review","Scheduled")))))))))))))))</f>
        <v/>
      </c>
      <c r="T48">
        <f>IF(Assumptions!D47="","",Assumptions!D47)</f>
        <v/>
      </c>
      <c r="U48">
        <f>IF(Assumptions!F47="","",Assumptions!F47)</f>
        <v/>
      </c>
      <c r="V48">
        <f>IF(Assumptions!G47="","",Assumptions!G47)</f>
        <v/>
      </c>
    </row>
    <row r="49" ht="24" customHeight="1">
      <c r="A49" s="20" t="n"/>
      <c r="B49" s="20" t="n"/>
      <c r="C49" s="20" t="n"/>
      <c r="D49" s="20" t="n"/>
      <c r="E49" s="20" t="n"/>
      <c r="F49" s="21" t="n"/>
      <c r="G49" s="20" t="n"/>
      <c r="H49" s="18">
        <f>IF(OR(F49="",NOT(ISNUMBER(F49)),Assumptions!$B$4="",NOT(ISNUMBER(Assumptions!$B$4))),"",IFERROR(F49-Assumptions!$B$4,""))</f>
        <v/>
      </c>
      <c r="I49" s="18">
        <f>IF(OR(F49="",NOT(ISNUMBER(F49)),Assumptions!$B$5="",NOT(ISNUMBER(Assumptions!$B$5))),"",IFERROR(F49-Assumptions!$B$5,""))</f>
        <v/>
      </c>
      <c r="J49" s="18">
        <f>IF(OR(F49="",NOT(ISNUMBER(F49)),Assumptions!$B$6="",NOT(ISNUMBER(Assumptions!$B$6))),"",IFERROR(F49-Assumptions!$B$6,""))</f>
        <v/>
      </c>
      <c r="K49" s="18">
        <f>IF(OR(F49="",NOT(ISNUMBER(F49)),Assumptions!$B$7="",NOT(ISNUMBER(Assumptions!$B$7))),"",IFERROR(F49-Assumptions!$B$7,""))</f>
        <v/>
      </c>
      <c r="L49" s="20" t="n"/>
      <c r="M49" s="22" t="n"/>
      <c r="N49" s="20" t="n"/>
      <c r="O49" s="21" t="n"/>
      <c r="P49" s="23">
        <f>IF(OR(F49="",NOT(ISNUMBER(F49))),"",IFERROR(F49-TODAY(),""))</f>
        <v/>
      </c>
      <c r="Q49" s="11">
        <f>IF(L49="","",IFERROR(VLOOKUP(L49,Assumptions!$D$4:$E$11,2,FALSE),"Check status"))</f>
        <v/>
      </c>
      <c r="R49" s="9">
        <f>IF(COUNTA(A49:G49,L49:O49)=0,"",IF(OR(A49="",B49="",C49="",D49="",E49="",F49="",G49="",L49=""),"Check missing required fields",IF(NOT(ISNUMBER(F49)),"Check renewal date",IF(AND(O49&lt;&gt;"",NOT(ISNUMBER(O49))),"Check last contact date",IF(AND(ISNUMBER(O49),O49&gt;TODAY()),"Check last contact date",IF(Q49="Check status","Check status",IF(Q49="Complete","Complete",IF(Q49="Closed","Closed",IF(COUNT(Assumptions!$B$4:$B$7)&lt;4,"Check milestone assumptions",IF(Q49="Hold","On hold - review",IF(F49&lt;TODAY(),"Past due - review",IF(TODAY()&gt;=K49,"Decision due - review",IF(TODAY()&gt;=J49,"Quote due - review",IF(TODAY()&gt;=I49,"Review due - review",IF(TODAY()&gt;=H49,"Preparation due - review","Scheduled")))))))))))))))</f>
        <v/>
      </c>
      <c r="T49">
        <f>IF(Assumptions!D48="","",Assumptions!D48)</f>
        <v/>
      </c>
      <c r="U49">
        <f>IF(Assumptions!F48="","",Assumptions!F48)</f>
        <v/>
      </c>
      <c r="V49">
        <f>IF(Assumptions!G48="","",Assumptions!G48)</f>
        <v/>
      </c>
    </row>
    <row r="50" ht="24" customHeight="1">
      <c r="A50" s="20" t="n"/>
      <c r="B50" s="20" t="n"/>
      <c r="C50" s="20" t="n"/>
      <c r="D50" s="20" t="n"/>
      <c r="E50" s="20" t="n"/>
      <c r="F50" s="21" t="n"/>
      <c r="G50" s="20" t="n"/>
      <c r="H50" s="17">
        <f>IF(OR(F50="",NOT(ISNUMBER(F50)),Assumptions!$B$4="",NOT(ISNUMBER(Assumptions!$B$4))),"",IFERROR(F50-Assumptions!$B$4,""))</f>
        <v/>
      </c>
      <c r="I50" s="17">
        <f>IF(OR(F50="",NOT(ISNUMBER(F50)),Assumptions!$B$5="",NOT(ISNUMBER(Assumptions!$B$5))),"",IFERROR(F50-Assumptions!$B$5,""))</f>
        <v/>
      </c>
      <c r="J50" s="17">
        <f>IF(OR(F50="",NOT(ISNUMBER(F50)),Assumptions!$B$6="",NOT(ISNUMBER(Assumptions!$B$6))),"",IFERROR(F50-Assumptions!$B$6,""))</f>
        <v/>
      </c>
      <c r="K50" s="17">
        <f>IF(OR(F50="",NOT(ISNUMBER(F50)),Assumptions!$B$7="",NOT(ISNUMBER(Assumptions!$B$7))),"",IFERROR(F50-Assumptions!$B$7,""))</f>
        <v/>
      </c>
      <c r="L50" s="20" t="n"/>
      <c r="M50" s="22" t="n"/>
      <c r="N50" s="20" t="n"/>
      <c r="O50" s="21" t="n"/>
      <c r="P50" s="24">
        <f>IF(OR(F50="",NOT(ISNUMBER(F50))),"",IFERROR(F50-TODAY(),""))</f>
        <v/>
      </c>
      <c r="Q50" s="7">
        <f>IF(L50="","",IFERROR(VLOOKUP(L50,Assumptions!$D$4:$E$11,2,FALSE),"Check status"))</f>
        <v/>
      </c>
      <c r="R50" s="5">
        <f>IF(COUNTA(A50:G50,L50:O50)=0,"",IF(OR(A50="",B50="",C50="",D50="",E50="",F50="",G50="",L50=""),"Check missing required fields",IF(NOT(ISNUMBER(F50)),"Check renewal date",IF(AND(O50&lt;&gt;"",NOT(ISNUMBER(O50))),"Check last contact date",IF(AND(ISNUMBER(O50),O50&gt;TODAY()),"Check last contact date",IF(Q50="Check status","Check status",IF(Q50="Complete","Complete",IF(Q50="Closed","Closed",IF(COUNT(Assumptions!$B$4:$B$7)&lt;4,"Check milestone assumptions",IF(Q50="Hold","On hold - review",IF(F50&lt;TODAY(),"Past due - review",IF(TODAY()&gt;=K50,"Decision due - review",IF(TODAY()&gt;=J50,"Quote due - review",IF(TODAY()&gt;=I50,"Review due - review",IF(TODAY()&gt;=H50,"Preparation due - review","Scheduled")))))))))))))))</f>
        <v/>
      </c>
      <c r="T50">
        <f>IF(Assumptions!D49="","",Assumptions!D49)</f>
        <v/>
      </c>
      <c r="U50">
        <f>IF(Assumptions!F49="","",Assumptions!F49)</f>
        <v/>
      </c>
      <c r="V50">
        <f>IF(Assumptions!G49="","",Assumptions!G49)</f>
        <v/>
      </c>
    </row>
    <row r="51" ht="24" customHeight="1">
      <c r="A51" s="20" t="n"/>
      <c r="B51" s="20" t="n"/>
      <c r="C51" s="20" t="n"/>
      <c r="D51" s="20" t="n"/>
      <c r="E51" s="20" t="n"/>
      <c r="F51" s="21" t="n"/>
      <c r="G51" s="20" t="n"/>
      <c r="H51" s="18">
        <f>IF(OR(F51="",NOT(ISNUMBER(F51)),Assumptions!$B$4="",NOT(ISNUMBER(Assumptions!$B$4))),"",IFERROR(F51-Assumptions!$B$4,""))</f>
        <v/>
      </c>
      <c r="I51" s="18">
        <f>IF(OR(F51="",NOT(ISNUMBER(F51)),Assumptions!$B$5="",NOT(ISNUMBER(Assumptions!$B$5))),"",IFERROR(F51-Assumptions!$B$5,""))</f>
        <v/>
      </c>
      <c r="J51" s="18">
        <f>IF(OR(F51="",NOT(ISNUMBER(F51)),Assumptions!$B$6="",NOT(ISNUMBER(Assumptions!$B$6))),"",IFERROR(F51-Assumptions!$B$6,""))</f>
        <v/>
      </c>
      <c r="K51" s="18">
        <f>IF(OR(F51="",NOT(ISNUMBER(F51)),Assumptions!$B$7="",NOT(ISNUMBER(Assumptions!$B$7))),"",IFERROR(F51-Assumptions!$B$7,""))</f>
        <v/>
      </c>
      <c r="L51" s="20" t="n"/>
      <c r="M51" s="22" t="n"/>
      <c r="N51" s="20" t="n"/>
      <c r="O51" s="21" t="n"/>
      <c r="P51" s="23">
        <f>IF(OR(F51="",NOT(ISNUMBER(F51))),"",IFERROR(F51-TODAY(),""))</f>
        <v/>
      </c>
      <c r="Q51" s="11">
        <f>IF(L51="","",IFERROR(VLOOKUP(L51,Assumptions!$D$4:$E$11,2,FALSE),"Check status"))</f>
        <v/>
      </c>
      <c r="R51" s="9">
        <f>IF(COUNTA(A51:G51,L51:O51)=0,"",IF(OR(A51="",B51="",C51="",D51="",E51="",F51="",G51="",L51=""),"Check missing required fields",IF(NOT(ISNUMBER(F51)),"Check renewal date",IF(AND(O51&lt;&gt;"",NOT(ISNUMBER(O51))),"Check last contact date",IF(AND(ISNUMBER(O51),O51&gt;TODAY()),"Check last contact date",IF(Q51="Check status","Check status",IF(Q51="Complete","Complete",IF(Q51="Closed","Closed",IF(COUNT(Assumptions!$B$4:$B$7)&lt;4,"Check milestone assumptions",IF(Q51="Hold","On hold - review",IF(F51&lt;TODAY(),"Past due - review",IF(TODAY()&gt;=K51,"Decision due - review",IF(TODAY()&gt;=J51,"Quote due - review",IF(TODAY()&gt;=I51,"Review due - review",IF(TODAY()&gt;=H51,"Preparation due - review","Scheduled")))))))))))))))</f>
        <v/>
      </c>
      <c r="T51">
        <f>IF(Assumptions!D50="","",Assumptions!D50)</f>
        <v/>
      </c>
      <c r="U51">
        <f>IF(Assumptions!F50="","",Assumptions!F50)</f>
        <v/>
      </c>
      <c r="V51">
        <f>IF(Assumptions!G50="","",Assumptions!G50)</f>
        <v/>
      </c>
    </row>
    <row r="52" ht="24" customHeight="1">
      <c r="A52" s="20" t="n"/>
      <c r="B52" s="20" t="n"/>
      <c r="C52" s="20" t="n"/>
      <c r="D52" s="20" t="n"/>
      <c r="E52" s="20" t="n"/>
      <c r="F52" s="21" t="n"/>
      <c r="G52" s="20" t="n"/>
      <c r="H52" s="17">
        <f>IF(OR(F52="",NOT(ISNUMBER(F52)),Assumptions!$B$4="",NOT(ISNUMBER(Assumptions!$B$4))),"",IFERROR(F52-Assumptions!$B$4,""))</f>
        <v/>
      </c>
      <c r="I52" s="17">
        <f>IF(OR(F52="",NOT(ISNUMBER(F52)),Assumptions!$B$5="",NOT(ISNUMBER(Assumptions!$B$5))),"",IFERROR(F52-Assumptions!$B$5,""))</f>
        <v/>
      </c>
      <c r="J52" s="17">
        <f>IF(OR(F52="",NOT(ISNUMBER(F52)),Assumptions!$B$6="",NOT(ISNUMBER(Assumptions!$B$6))),"",IFERROR(F52-Assumptions!$B$6,""))</f>
        <v/>
      </c>
      <c r="K52" s="17">
        <f>IF(OR(F52="",NOT(ISNUMBER(F52)),Assumptions!$B$7="",NOT(ISNUMBER(Assumptions!$B$7))),"",IFERROR(F52-Assumptions!$B$7,""))</f>
        <v/>
      </c>
      <c r="L52" s="20" t="n"/>
      <c r="M52" s="22" t="n"/>
      <c r="N52" s="20" t="n"/>
      <c r="O52" s="21" t="n"/>
      <c r="P52" s="24">
        <f>IF(OR(F52="",NOT(ISNUMBER(F52))),"",IFERROR(F52-TODAY(),""))</f>
        <v/>
      </c>
      <c r="Q52" s="7">
        <f>IF(L52="","",IFERROR(VLOOKUP(L52,Assumptions!$D$4:$E$11,2,FALSE),"Check status"))</f>
        <v/>
      </c>
      <c r="R52" s="5">
        <f>IF(COUNTA(A52:G52,L52:O52)=0,"",IF(OR(A52="",B52="",C52="",D52="",E52="",F52="",G52="",L52=""),"Check missing required fields",IF(NOT(ISNUMBER(F52)),"Check renewal date",IF(AND(O52&lt;&gt;"",NOT(ISNUMBER(O52))),"Check last contact date",IF(AND(ISNUMBER(O52),O52&gt;TODAY()),"Check last contact date",IF(Q52="Check status","Check status",IF(Q52="Complete","Complete",IF(Q52="Closed","Closed",IF(COUNT(Assumptions!$B$4:$B$7)&lt;4,"Check milestone assumptions",IF(Q52="Hold","On hold - review",IF(F52&lt;TODAY(),"Past due - review",IF(TODAY()&gt;=K52,"Decision due - review",IF(TODAY()&gt;=J52,"Quote due - review",IF(TODAY()&gt;=I52,"Review due - review",IF(TODAY()&gt;=H52,"Preparation due - review","Scheduled")))))))))))))))</f>
        <v/>
      </c>
      <c r="T52">
        <f>IF(Assumptions!D51="","",Assumptions!D51)</f>
        <v/>
      </c>
      <c r="U52">
        <f>IF(Assumptions!F51="","",Assumptions!F51)</f>
        <v/>
      </c>
      <c r="V52">
        <f>IF(Assumptions!G51="","",Assumptions!G51)</f>
        <v/>
      </c>
    </row>
    <row r="53" ht="24" customHeight="1">
      <c r="A53" s="20" t="n"/>
      <c r="B53" s="20" t="n"/>
      <c r="C53" s="20" t="n"/>
      <c r="D53" s="20" t="n"/>
      <c r="E53" s="20" t="n"/>
      <c r="F53" s="21" t="n"/>
      <c r="G53" s="20" t="n"/>
      <c r="H53" s="18">
        <f>IF(OR(F53="",NOT(ISNUMBER(F53)),Assumptions!$B$4="",NOT(ISNUMBER(Assumptions!$B$4))),"",IFERROR(F53-Assumptions!$B$4,""))</f>
        <v/>
      </c>
      <c r="I53" s="18">
        <f>IF(OR(F53="",NOT(ISNUMBER(F53)),Assumptions!$B$5="",NOT(ISNUMBER(Assumptions!$B$5))),"",IFERROR(F53-Assumptions!$B$5,""))</f>
        <v/>
      </c>
      <c r="J53" s="18">
        <f>IF(OR(F53="",NOT(ISNUMBER(F53)),Assumptions!$B$6="",NOT(ISNUMBER(Assumptions!$B$6))),"",IFERROR(F53-Assumptions!$B$6,""))</f>
        <v/>
      </c>
      <c r="K53" s="18">
        <f>IF(OR(F53="",NOT(ISNUMBER(F53)),Assumptions!$B$7="",NOT(ISNUMBER(Assumptions!$B$7))),"",IFERROR(F53-Assumptions!$B$7,""))</f>
        <v/>
      </c>
      <c r="L53" s="20" t="n"/>
      <c r="M53" s="22" t="n"/>
      <c r="N53" s="20" t="n"/>
      <c r="O53" s="21" t="n"/>
      <c r="P53" s="23">
        <f>IF(OR(F53="",NOT(ISNUMBER(F53))),"",IFERROR(F53-TODAY(),""))</f>
        <v/>
      </c>
      <c r="Q53" s="11">
        <f>IF(L53="","",IFERROR(VLOOKUP(L53,Assumptions!$D$4:$E$11,2,FALSE),"Check status"))</f>
        <v/>
      </c>
      <c r="R53" s="9">
        <f>IF(COUNTA(A53:G53,L53:O53)=0,"",IF(OR(A53="",B53="",C53="",D53="",E53="",F53="",G53="",L53=""),"Check missing required fields",IF(NOT(ISNUMBER(F53)),"Check renewal date",IF(AND(O53&lt;&gt;"",NOT(ISNUMBER(O53))),"Check last contact date",IF(AND(ISNUMBER(O53),O53&gt;TODAY()),"Check last contact date",IF(Q53="Check status","Check status",IF(Q53="Complete","Complete",IF(Q53="Closed","Closed",IF(COUNT(Assumptions!$B$4:$B$7)&lt;4,"Check milestone assumptions",IF(Q53="Hold","On hold - review",IF(F53&lt;TODAY(),"Past due - review",IF(TODAY()&gt;=K53,"Decision due - review",IF(TODAY()&gt;=J53,"Quote due - review",IF(TODAY()&gt;=I53,"Review due - review",IF(TODAY()&gt;=H53,"Preparation due - review","Scheduled")))))))))))))))</f>
        <v/>
      </c>
      <c r="T53">
        <f>IF(Assumptions!D52="","",Assumptions!D52)</f>
        <v/>
      </c>
      <c r="U53">
        <f>IF(Assumptions!F52="","",Assumptions!F52)</f>
        <v/>
      </c>
      <c r="V53">
        <f>IF(Assumptions!G52="","",Assumptions!G52)</f>
        <v/>
      </c>
    </row>
    <row r="54" ht="24" customHeight="1">
      <c r="A54" s="20" t="n"/>
      <c r="B54" s="20" t="n"/>
      <c r="C54" s="20" t="n"/>
      <c r="D54" s="20" t="n"/>
      <c r="E54" s="20" t="n"/>
      <c r="F54" s="21" t="n"/>
      <c r="G54" s="20" t="n"/>
      <c r="H54" s="17">
        <f>IF(OR(F54="",NOT(ISNUMBER(F54)),Assumptions!$B$4="",NOT(ISNUMBER(Assumptions!$B$4))),"",IFERROR(F54-Assumptions!$B$4,""))</f>
        <v/>
      </c>
      <c r="I54" s="17">
        <f>IF(OR(F54="",NOT(ISNUMBER(F54)),Assumptions!$B$5="",NOT(ISNUMBER(Assumptions!$B$5))),"",IFERROR(F54-Assumptions!$B$5,""))</f>
        <v/>
      </c>
      <c r="J54" s="17">
        <f>IF(OR(F54="",NOT(ISNUMBER(F54)),Assumptions!$B$6="",NOT(ISNUMBER(Assumptions!$B$6))),"",IFERROR(F54-Assumptions!$B$6,""))</f>
        <v/>
      </c>
      <c r="K54" s="17">
        <f>IF(OR(F54="",NOT(ISNUMBER(F54)),Assumptions!$B$7="",NOT(ISNUMBER(Assumptions!$B$7))),"",IFERROR(F54-Assumptions!$B$7,""))</f>
        <v/>
      </c>
      <c r="L54" s="20" t="n"/>
      <c r="M54" s="22" t="n"/>
      <c r="N54" s="20" t="n"/>
      <c r="O54" s="21" t="n"/>
      <c r="P54" s="24">
        <f>IF(OR(F54="",NOT(ISNUMBER(F54))),"",IFERROR(F54-TODAY(),""))</f>
        <v/>
      </c>
      <c r="Q54" s="7">
        <f>IF(L54="","",IFERROR(VLOOKUP(L54,Assumptions!$D$4:$E$11,2,FALSE),"Check status"))</f>
        <v/>
      </c>
      <c r="R54" s="5">
        <f>IF(COUNTA(A54:G54,L54:O54)=0,"",IF(OR(A54="",B54="",C54="",D54="",E54="",F54="",G54="",L54=""),"Check missing required fields",IF(NOT(ISNUMBER(F54)),"Check renewal date",IF(AND(O54&lt;&gt;"",NOT(ISNUMBER(O54))),"Check last contact date",IF(AND(ISNUMBER(O54),O54&gt;TODAY()),"Check last contact date",IF(Q54="Check status","Check status",IF(Q54="Complete","Complete",IF(Q54="Closed","Closed",IF(COUNT(Assumptions!$B$4:$B$7)&lt;4,"Check milestone assumptions",IF(Q54="Hold","On hold - review",IF(F54&lt;TODAY(),"Past due - review",IF(TODAY()&gt;=K54,"Decision due - review",IF(TODAY()&gt;=J54,"Quote due - review",IF(TODAY()&gt;=I54,"Review due - review",IF(TODAY()&gt;=H54,"Preparation due - review","Scheduled")))))))))))))))</f>
        <v/>
      </c>
      <c r="T54">
        <f>IF(Assumptions!D53="","",Assumptions!D53)</f>
        <v/>
      </c>
      <c r="U54">
        <f>IF(Assumptions!F53="","",Assumptions!F53)</f>
        <v/>
      </c>
      <c r="V54">
        <f>IF(Assumptions!G53="","",Assumptions!G53)</f>
        <v/>
      </c>
    </row>
    <row r="55" ht="24" customHeight="1">
      <c r="A55" s="20" t="n"/>
      <c r="B55" s="20" t="n"/>
      <c r="C55" s="20" t="n"/>
      <c r="D55" s="20" t="n"/>
      <c r="E55" s="20" t="n"/>
      <c r="F55" s="21" t="n"/>
      <c r="G55" s="20" t="n"/>
      <c r="H55" s="18">
        <f>IF(OR(F55="",NOT(ISNUMBER(F55)),Assumptions!$B$4="",NOT(ISNUMBER(Assumptions!$B$4))),"",IFERROR(F55-Assumptions!$B$4,""))</f>
        <v/>
      </c>
      <c r="I55" s="18">
        <f>IF(OR(F55="",NOT(ISNUMBER(F55)),Assumptions!$B$5="",NOT(ISNUMBER(Assumptions!$B$5))),"",IFERROR(F55-Assumptions!$B$5,""))</f>
        <v/>
      </c>
      <c r="J55" s="18">
        <f>IF(OR(F55="",NOT(ISNUMBER(F55)),Assumptions!$B$6="",NOT(ISNUMBER(Assumptions!$B$6))),"",IFERROR(F55-Assumptions!$B$6,""))</f>
        <v/>
      </c>
      <c r="K55" s="18">
        <f>IF(OR(F55="",NOT(ISNUMBER(F55)),Assumptions!$B$7="",NOT(ISNUMBER(Assumptions!$B$7))),"",IFERROR(F55-Assumptions!$B$7,""))</f>
        <v/>
      </c>
      <c r="L55" s="20" t="n"/>
      <c r="M55" s="22" t="n"/>
      <c r="N55" s="20" t="n"/>
      <c r="O55" s="21" t="n"/>
      <c r="P55" s="23">
        <f>IF(OR(F55="",NOT(ISNUMBER(F55))),"",IFERROR(F55-TODAY(),""))</f>
        <v/>
      </c>
      <c r="Q55" s="11">
        <f>IF(L55="","",IFERROR(VLOOKUP(L55,Assumptions!$D$4:$E$11,2,FALSE),"Check status"))</f>
        <v/>
      </c>
      <c r="R55" s="9">
        <f>IF(COUNTA(A55:G55,L55:O55)=0,"",IF(OR(A55="",B55="",C55="",D55="",E55="",F55="",G55="",L55=""),"Check missing required fields",IF(NOT(ISNUMBER(F55)),"Check renewal date",IF(AND(O55&lt;&gt;"",NOT(ISNUMBER(O55))),"Check last contact date",IF(AND(ISNUMBER(O55),O55&gt;TODAY()),"Check last contact date",IF(Q55="Check status","Check status",IF(Q55="Complete","Complete",IF(Q55="Closed","Closed",IF(COUNT(Assumptions!$B$4:$B$7)&lt;4,"Check milestone assumptions",IF(Q55="Hold","On hold - review",IF(F55&lt;TODAY(),"Past due - review",IF(TODAY()&gt;=K55,"Decision due - review",IF(TODAY()&gt;=J55,"Quote due - review",IF(TODAY()&gt;=I55,"Review due - review",IF(TODAY()&gt;=H55,"Preparation due - review","Scheduled")))))))))))))))</f>
        <v/>
      </c>
      <c r="T55">
        <f>IF(Assumptions!D54="","",Assumptions!D54)</f>
        <v/>
      </c>
      <c r="U55">
        <f>IF(Assumptions!F54="","",Assumptions!F54)</f>
        <v/>
      </c>
      <c r="V55">
        <f>IF(Assumptions!G54="","",Assumptions!G54)</f>
        <v/>
      </c>
    </row>
    <row r="56" ht="24" customHeight="1">
      <c r="A56" s="20" t="n"/>
      <c r="B56" s="20" t="n"/>
      <c r="C56" s="20" t="n"/>
      <c r="D56" s="20" t="n"/>
      <c r="E56" s="20" t="n"/>
      <c r="F56" s="21" t="n"/>
      <c r="G56" s="20" t="n"/>
      <c r="H56" s="17">
        <f>IF(OR(F56="",NOT(ISNUMBER(F56)),Assumptions!$B$4="",NOT(ISNUMBER(Assumptions!$B$4))),"",IFERROR(F56-Assumptions!$B$4,""))</f>
        <v/>
      </c>
      <c r="I56" s="17">
        <f>IF(OR(F56="",NOT(ISNUMBER(F56)),Assumptions!$B$5="",NOT(ISNUMBER(Assumptions!$B$5))),"",IFERROR(F56-Assumptions!$B$5,""))</f>
        <v/>
      </c>
      <c r="J56" s="17">
        <f>IF(OR(F56="",NOT(ISNUMBER(F56)),Assumptions!$B$6="",NOT(ISNUMBER(Assumptions!$B$6))),"",IFERROR(F56-Assumptions!$B$6,""))</f>
        <v/>
      </c>
      <c r="K56" s="17">
        <f>IF(OR(F56="",NOT(ISNUMBER(F56)),Assumptions!$B$7="",NOT(ISNUMBER(Assumptions!$B$7))),"",IFERROR(F56-Assumptions!$B$7,""))</f>
        <v/>
      </c>
      <c r="L56" s="20" t="n"/>
      <c r="M56" s="22" t="n"/>
      <c r="N56" s="20" t="n"/>
      <c r="O56" s="21" t="n"/>
      <c r="P56" s="24">
        <f>IF(OR(F56="",NOT(ISNUMBER(F56))),"",IFERROR(F56-TODAY(),""))</f>
        <v/>
      </c>
      <c r="Q56" s="7">
        <f>IF(L56="","",IFERROR(VLOOKUP(L56,Assumptions!$D$4:$E$11,2,FALSE),"Check status"))</f>
        <v/>
      </c>
      <c r="R56" s="5">
        <f>IF(COUNTA(A56:G56,L56:O56)=0,"",IF(OR(A56="",B56="",C56="",D56="",E56="",F56="",G56="",L56=""),"Check missing required fields",IF(NOT(ISNUMBER(F56)),"Check renewal date",IF(AND(O56&lt;&gt;"",NOT(ISNUMBER(O56))),"Check last contact date",IF(AND(ISNUMBER(O56),O56&gt;TODAY()),"Check last contact date",IF(Q56="Check status","Check status",IF(Q56="Complete","Complete",IF(Q56="Closed","Closed",IF(COUNT(Assumptions!$B$4:$B$7)&lt;4,"Check milestone assumptions",IF(Q56="Hold","On hold - review",IF(F56&lt;TODAY(),"Past due - review",IF(TODAY()&gt;=K56,"Decision due - review",IF(TODAY()&gt;=J56,"Quote due - review",IF(TODAY()&gt;=I56,"Review due - review",IF(TODAY()&gt;=H56,"Preparation due - review","Scheduled")))))))))))))))</f>
        <v/>
      </c>
      <c r="T56">
        <f>IF(Assumptions!D55="","",Assumptions!D55)</f>
        <v/>
      </c>
      <c r="U56">
        <f>IF(Assumptions!F55="","",Assumptions!F55)</f>
        <v/>
      </c>
      <c r="V56">
        <f>IF(Assumptions!G55="","",Assumptions!G55)</f>
        <v/>
      </c>
    </row>
    <row r="57" ht="24" customHeight="1">
      <c r="A57" s="20" t="n"/>
      <c r="B57" s="20" t="n"/>
      <c r="C57" s="20" t="n"/>
      <c r="D57" s="20" t="n"/>
      <c r="E57" s="20" t="n"/>
      <c r="F57" s="21" t="n"/>
      <c r="G57" s="20" t="n"/>
      <c r="H57" s="18">
        <f>IF(OR(F57="",NOT(ISNUMBER(F57)),Assumptions!$B$4="",NOT(ISNUMBER(Assumptions!$B$4))),"",IFERROR(F57-Assumptions!$B$4,""))</f>
        <v/>
      </c>
      <c r="I57" s="18">
        <f>IF(OR(F57="",NOT(ISNUMBER(F57)),Assumptions!$B$5="",NOT(ISNUMBER(Assumptions!$B$5))),"",IFERROR(F57-Assumptions!$B$5,""))</f>
        <v/>
      </c>
      <c r="J57" s="18">
        <f>IF(OR(F57="",NOT(ISNUMBER(F57)),Assumptions!$B$6="",NOT(ISNUMBER(Assumptions!$B$6))),"",IFERROR(F57-Assumptions!$B$6,""))</f>
        <v/>
      </c>
      <c r="K57" s="18">
        <f>IF(OR(F57="",NOT(ISNUMBER(F57)),Assumptions!$B$7="",NOT(ISNUMBER(Assumptions!$B$7))),"",IFERROR(F57-Assumptions!$B$7,""))</f>
        <v/>
      </c>
      <c r="L57" s="20" t="n"/>
      <c r="M57" s="22" t="n"/>
      <c r="N57" s="20" t="n"/>
      <c r="O57" s="21" t="n"/>
      <c r="P57" s="23">
        <f>IF(OR(F57="",NOT(ISNUMBER(F57))),"",IFERROR(F57-TODAY(),""))</f>
        <v/>
      </c>
      <c r="Q57" s="11">
        <f>IF(L57="","",IFERROR(VLOOKUP(L57,Assumptions!$D$4:$E$11,2,FALSE),"Check status"))</f>
        <v/>
      </c>
      <c r="R57" s="9">
        <f>IF(COUNTA(A57:G57,L57:O57)=0,"",IF(OR(A57="",B57="",C57="",D57="",E57="",F57="",G57="",L57=""),"Check missing required fields",IF(NOT(ISNUMBER(F57)),"Check renewal date",IF(AND(O57&lt;&gt;"",NOT(ISNUMBER(O57))),"Check last contact date",IF(AND(ISNUMBER(O57),O57&gt;TODAY()),"Check last contact date",IF(Q57="Check status","Check status",IF(Q57="Complete","Complete",IF(Q57="Closed","Closed",IF(COUNT(Assumptions!$B$4:$B$7)&lt;4,"Check milestone assumptions",IF(Q57="Hold","On hold - review",IF(F57&lt;TODAY(),"Past due - review",IF(TODAY()&gt;=K57,"Decision due - review",IF(TODAY()&gt;=J57,"Quote due - review",IF(TODAY()&gt;=I57,"Review due - review",IF(TODAY()&gt;=H57,"Preparation due - review","Scheduled")))))))))))))))</f>
        <v/>
      </c>
      <c r="T57">
        <f>IF(Assumptions!D56="","",Assumptions!D56)</f>
        <v/>
      </c>
      <c r="U57">
        <f>IF(Assumptions!F56="","",Assumptions!F56)</f>
        <v/>
      </c>
      <c r="V57">
        <f>IF(Assumptions!G56="","",Assumptions!G56)</f>
        <v/>
      </c>
    </row>
    <row r="58" ht="24" customHeight="1">
      <c r="A58" s="20" t="n"/>
      <c r="B58" s="20" t="n"/>
      <c r="C58" s="20" t="n"/>
      <c r="D58" s="20" t="n"/>
      <c r="E58" s="20" t="n"/>
      <c r="F58" s="21" t="n"/>
      <c r="G58" s="20" t="n"/>
      <c r="H58" s="17">
        <f>IF(OR(F58="",NOT(ISNUMBER(F58)),Assumptions!$B$4="",NOT(ISNUMBER(Assumptions!$B$4))),"",IFERROR(F58-Assumptions!$B$4,""))</f>
        <v/>
      </c>
      <c r="I58" s="17">
        <f>IF(OR(F58="",NOT(ISNUMBER(F58)),Assumptions!$B$5="",NOT(ISNUMBER(Assumptions!$B$5))),"",IFERROR(F58-Assumptions!$B$5,""))</f>
        <v/>
      </c>
      <c r="J58" s="17">
        <f>IF(OR(F58="",NOT(ISNUMBER(F58)),Assumptions!$B$6="",NOT(ISNUMBER(Assumptions!$B$6))),"",IFERROR(F58-Assumptions!$B$6,""))</f>
        <v/>
      </c>
      <c r="K58" s="17">
        <f>IF(OR(F58="",NOT(ISNUMBER(F58)),Assumptions!$B$7="",NOT(ISNUMBER(Assumptions!$B$7))),"",IFERROR(F58-Assumptions!$B$7,""))</f>
        <v/>
      </c>
      <c r="L58" s="20" t="n"/>
      <c r="M58" s="22" t="n"/>
      <c r="N58" s="20" t="n"/>
      <c r="O58" s="21" t="n"/>
      <c r="P58" s="24">
        <f>IF(OR(F58="",NOT(ISNUMBER(F58))),"",IFERROR(F58-TODAY(),""))</f>
        <v/>
      </c>
      <c r="Q58" s="7">
        <f>IF(L58="","",IFERROR(VLOOKUP(L58,Assumptions!$D$4:$E$11,2,FALSE),"Check status"))</f>
        <v/>
      </c>
      <c r="R58" s="5">
        <f>IF(COUNTA(A58:G58,L58:O58)=0,"",IF(OR(A58="",B58="",C58="",D58="",E58="",F58="",G58="",L58=""),"Check missing required fields",IF(NOT(ISNUMBER(F58)),"Check renewal date",IF(AND(O58&lt;&gt;"",NOT(ISNUMBER(O58))),"Check last contact date",IF(AND(ISNUMBER(O58),O58&gt;TODAY()),"Check last contact date",IF(Q58="Check status","Check status",IF(Q58="Complete","Complete",IF(Q58="Closed","Closed",IF(COUNT(Assumptions!$B$4:$B$7)&lt;4,"Check milestone assumptions",IF(Q58="Hold","On hold - review",IF(F58&lt;TODAY(),"Past due - review",IF(TODAY()&gt;=K58,"Decision due - review",IF(TODAY()&gt;=J58,"Quote due - review",IF(TODAY()&gt;=I58,"Review due - review",IF(TODAY()&gt;=H58,"Preparation due - review","Scheduled")))))))))))))))</f>
        <v/>
      </c>
      <c r="T58">
        <f>IF(Assumptions!D57="","",Assumptions!D57)</f>
        <v/>
      </c>
      <c r="U58">
        <f>IF(Assumptions!F57="","",Assumptions!F57)</f>
        <v/>
      </c>
      <c r="V58">
        <f>IF(Assumptions!G57="","",Assumptions!G57)</f>
        <v/>
      </c>
    </row>
    <row r="59" ht="24" customHeight="1">
      <c r="A59" s="20" t="n"/>
      <c r="B59" s="20" t="n"/>
      <c r="C59" s="20" t="n"/>
      <c r="D59" s="20" t="n"/>
      <c r="E59" s="20" t="n"/>
      <c r="F59" s="21" t="n"/>
      <c r="G59" s="20" t="n"/>
      <c r="H59" s="18">
        <f>IF(OR(F59="",NOT(ISNUMBER(F59)),Assumptions!$B$4="",NOT(ISNUMBER(Assumptions!$B$4))),"",IFERROR(F59-Assumptions!$B$4,""))</f>
        <v/>
      </c>
      <c r="I59" s="18">
        <f>IF(OR(F59="",NOT(ISNUMBER(F59)),Assumptions!$B$5="",NOT(ISNUMBER(Assumptions!$B$5))),"",IFERROR(F59-Assumptions!$B$5,""))</f>
        <v/>
      </c>
      <c r="J59" s="18">
        <f>IF(OR(F59="",NOT(ISNUMBER(F59)),Assumptions!$B$6="",NOT(ISNUMBER(Assumptions!$B$6))),"",IFERROR(F59-Assumptions!$B$6,""))</f>
        <v/>
      </c>
      <c r="K59" s="18">
        <f>IF(OR(F59="",NOT(ISNUMBER(F59)),Assumptions!$B$7="",NOT(ISNUMBER(Assumptions!$B$7))),"",IFERROR(F59-Assumptions!$B$7,""))</f>
        <v/>
      </c>
      <c r="L59" s="20" t="n"/>
      <c r="M59" s="22" t="n"/>
      <c r="N59" s="20" t="n"/>
      <c r="O59" s="21" t="n"/>
      <c r="P59" s="23">
        <f>IF(OR(F59="",NOT(ISNUMBER(F59))),"",IFERROR(F59-TODAY(),""))</f>
        <v/>
      </c>
      <c r="Q59" s="11">
        <f>IF(L59="","",IFERROR(VLOOKUP(L59,Assumptions!$D$4:$E$11,2,FALSE),"Check status"))</f>
        <v/>
      </c>
      <c r="R59" s="9">
        <f>IF(COUNTA(A59:G59,L59:O59)=0,"",IF(OR(A59="",B59="",C59="",D59="",E59="",F59="",G59="",L59=""),"Check missing required fields",IF(NOT(ISNUMBER(F59)),"Check renewal date",IF(AND(O59&lt;&gt;"",NOT(ISNUMBER(O59))),"Check last contact date",IF(AND(ISNUMBER(O59),O59&gt;TODAY()),"Check last contact date",IF(Q59="Check status","Check status",IF(Q59="Complete","Complete",IF(Q59="Closed","Closed",IF(COUNT(Assumptions!$B$4:$B$7)&lt;4,"Check milestone assumptions",IF(Q59="Hold","On hold - review",IF(F59&lt;TODAY(),"Past due - review",IF(TODAY()&gt;=K59,"Decision due - review",IF(TODAY()&gt;=J59,"Quote due - review",IF(TODAY()&gt;=I59,"Review due - review",IF(TODAY()&gt;=H59,"Preparation due - review","Scheduled")))))))))))))))</f>
        <v/>
      </c>
      <c r="T59">
        <f>IF(Assumptions!D58="","",Assumptions!D58)</f>
        <v/>
      </c>
      <c r="U59">
        <f>IF(Assumptions!F58="","",Assumptions!F58)</f>
        <v/>
      </c>
      <c r="V59">
        <f>IF(Assumptions!G58="","",Assumptions!G58)</f>
        <v/>
      </c>
    </row>
    <row r="60" ht="24" customHeight="1">
      <c r="A60" s="20" t="n"/>
      <c r="B60" s="20" t="n"/>
      <c r="C60" s="20" t="n"/>
      <c r="D60" s="20" t="n"/>
      <c r="E60" s="20" t="n"/>
      <c r="F60" s="21" t="n"/>
      <c r="G60" s="20" t="n"/>
      <c r="H60" s="17">
        <f>IF(OR(F60="",NOT(ISNUMBER(F60)),Assumptions!$B$4="",NOT(ISNUMBER(Assumptions!$B$4))),"",IFERROR(F60-Assumptions!$B$4,""))</f>
        <v/>
      </c>
      <c r="I60" s="17">
        <f>IF(OR(F60="",NOT(ISNUMBER(F60)),Assumptions!$B$5="",NOT(ISNUMBER(Assumptions!$B$5))),"",IFERROR(F60-Assumptions!$B$5,""))</f>
        <v/>
      </c>
      <c r="J60" s="17">
        <f>IF(OR(F60="",NOT(ISNUMBER(F60)),Assumptions!$B$6="",NOT(ISNUMBER(Assumptions!$B$6))),"",IFERROR(F60-Assumptions!$B$6,""))</f>
        <v/>
      </c>
      <c r="K60" s="17">
        <f>IF(OR(F60="",NOT(ISNUMBER(F60)),Assumptions!$B$7="",NOT(ISNUMBER(Assumptions!$B$7))),"",IFERROR(F60-Assumptions!$B$7,""))</f>
        <v/>
      </c>
      <c r="L60" s="20" t="n"/>
      <c r="M60" s="22" t="n"/>
      <c r="N60" s="20" t="n"/>
      <c r="O60" s="21" t="n"/>
      <c r="P60" s="24">
        <f>IF(OR(F60="",NOT(ISNUMBER(F60))),"",IFERROR(F60-TODAY(),""))</f>
        <v/>
      </c>
      <c r="Q60" s="7">
        <f>IF(L60="","",IFERROR(VLOOKUP(L60,Assumptions!$D$4:$E$11,2,FALSE),"Check status"))</f>
        <v/>
      </c>
      <c r="R60" s="5">
        <f>IF(COUNTA(A60:G60,L60:O60)=0,"",IF(OR(A60="",B60="",C60="",D60="",E60="",F60="",G60="",L60=""),"Check missing required fields",IF(NOT(ISNUMBER(F60)),"Check renewal date",IF(AND(O60&lt;&gt;"",NOT(ISNUMBER(O60))),"Check last contact date",IF(AND(ISNUMBER(O60),O60&gt;TODAY()),"Check last contact date",IF(Q60="Check status","Check status",IF(Q60="Complete","Complete",IF(Q60="Closed","Closed",IF(COUNT(Assumptions!$B$4:$B$7)&lt;4,"Check milestone assumptions",IF(Q60="Hold","On hold - review",IF(F60&lt;TODAY(),"Past due - review",IF(TODAY()&gt;=K60,"Decision due - review",IF(TODAY()&gt;=J60,"Quote due - review",IF(TODAY()&gt;=I60,"Review due - review",IF(TODAY()&gt;=H60,"Preparation due - review","Scheduled")))))))))))))))</f>
        <v/>
      </c>
      <c r="T60">
        <f>IF(Assumptions!D59="","",Assumptions!D59)</f>
        <v/>
      </c>
      <c r="U60">
        <f>IF(Assumptions!F59="","",Assumptions!F59)</f>
        <v/>
      </c>
      <c r="V60">
        <f>IF(Assumptions!G59="","",Assumptions!G59)</f>
        <v/>
      </c>
    </row>
    <row r="61" ht="24" customHeight="1">
      <c r="A61" s="20" t="n"/>
      <c r="B61" s="20" t="n"/>
      <c r="C61" s="20" t="n"/>
      <c r="D61" s="20" t="n"/>
      <c r="E61" s="20" t="n"/>
      <c r="F61" s="21" t="n"/>
      <c r="G61" s="20" t="n"/>
      <c r="H61" s="18">
        <f>IF(OR(F61="",NOT(ISNUMBER(F61)),Assumptions!$B$4="",NOT(ISNUMBER(Assumptions!$B$4))),"",IFERROR(F61-Assumptions!$B$4,""))</f>
        <v/>
      </c>
      <c r="I61" s="18">
        <f>IF(OR(F61="",NOT(ISNUMBER(F61)),Assumptions!$B$5="",NOT(ISNUMBER(Assumptions!$B$5))),"",IFERROR(F61-Assumptions!$B$5,""))</f>
        <v/>
      </c>
      <c r="J61" s="18">
        <f>IF(OR(F61="",NOT(ISNUMBER(F61)),Assumptions!$B$6="",NOT(ISNUMBER(Assumptions!$B$6))),"",IFERROR(F61-Assumptions!$B$6,""))</f>
        <v/>
      </c>
      <c r="K61" s="18">
        <f>IF(OR(F61="",NOT(ISNUMBER(F61)),Assumptions!$B$7="",NOT(ISNUMBER(Assumptions!$B$7))),"",IFERROR(F61-Assumptions!$B$7,""))</f>
        <v/>
      </c>
      <c r="L61" s="20" t="n"/>
      <c r="M61" s="22" t="n"/>
      <c r="N61" s="20" t="n"/>
      <c r="O61" s="21" t="n"/>
      <c r="P61" s="23">
        <f>IF(OR(F61="",NOT(ISNUMBER(F61))),"",IFERROR(F61-TODAY(),""))</f>
        <v/>
      </c>
      <c r="Q61" s="11">
        <f>IF(L61="","",IFERROR(VLOOKUP(L61,Assumptions!$D$4:$E$11,2,FALSE),"Check status"))</f>
        <v/>
      </c>
      <c r="R61" s="9">
        <f>IF(COUNTA(A61:G61,L61:O61)=0,"",IF(OR(A61="",B61="",C61="",D61="",E61="",F61="",G61="",L61=""),"Check missing required fields",IF(NOT(ISNUMBER(F61)),"Check renewal date",IF(AND(O61&lt;&gt;"",NOT(ISNUMBER(O61))),"Check last contact date",IF(AND(ISNUMBER(O61),O61&gt;TODAY()),"Check last contact date",IF(Q61="Check status","Check status",IF(Q61="Complete","Complete",IF(Q61="Closed","Closed",IF(COUNT(Assumptions!$B$4:$B$7)&lt;4,"Check milestone assumptions",IF(Q61="Hold","On hold - review",IF(F61&lt;TODAY(),"Past due - review",IF(TODAY()&gt;=K61,"Decision due - review",IF(TODAY()&gt;=J61,"Quote due - review",IF(TODAY()&gt;=I61,"Review due - review",IF(TODAY()&gt;=H61,"Preparation due - review","Scheduled")))))))))))))))</f>
        <v/>
      </c>
      <c r="T61">
        <f>IF(Assumptions!D60="","",Assumptions!D60)</f>
        <v/>
      </c>
      <c r="U61">
        <f>IF(Assumptions!F60="","",Assumptions!F60)</f>
        <v/>
      </c>
      <c r="V61">
        <f>IF(Assumptions!G60="","",Assumptions!G60)</f>
        <v/>
      </c>
    </row>
    <row r="62" ht="24" customHeight="1">
      <c r="A62" s="20" t="n"/>
      <c r="B62" s="20" t="n"/>
      <c r="C62" s="20" t="n"/>
      <c r="D62" s="20" t="n"/>
      <c r="E62" s="20" t="n"/>
      <c r="F62" s="21" t="n"/>
      <c r="G62" s="20" t="n"/>
      <c r="H62" s="17">
        <f>IF(OR(F62="",NOT(ISNUMBER(F62)),Assumptions!$B$4="",NOT(ISNUMBER(Assumptions!$B$4))),"",IFERROR(F62-Assumptions!$B$4,""))</f>
        <v/>
      </c>
      <c r="I62" s="17">
        <f>IF(OR(F62="",NOT(ISNUMBER(F62)),Assumptions!$B$5="",NOT(ISNUMBER(Assumptions!$B$5))),"",IFERROR(F62-Assumptions!$B$5,""))</f>
        <v/>
      </c>
      <c r="J62" s="17">
        <f>IF(OR(F62="",NOT(ISNUMBER(F62)),Assumptions!$B$6="",NOT(ISNUMBER(Assumptions!$B$6))),"",IFERROR(F62-Assumptions!$B$6,""))</f>
        <v/>
      </c>
      <c r="K62" s="17">
        <f>IF(OR(F62="",NOT(ISNUMBER(F62)),Assumptions!$B$7="",NOT(ISNUMBER(Assumptions!$B$7))),"",IFERROR(F62-Assumptions!$B$7,""))</f>
        <v/>
      </c>
      <c r="L62" s="20" t="n"/>
      <c r="M62" s="22" t="n"/>
      <c r="N62" s="20" t="n"/>
      <c r="O62" s="21" t="n"/>
      <c r="P62" s="24">
        <f>IF(OR(F62="",NOT(ISNUMBER(F62))),"",IFERROR(F62-TODAY(),""))</f>
        <v/>
      </c>
      <c r="Q62" s="7">
        <f>IF(L62="","",IFERROR(VLOOKUP(L62,Assumptions!$D$4:$E$11,2,FALSE),"Check status"))</f>
        <v/>
      </c>
      <c r="R62" s="5">
        <f>IF(COUNTA(A62:G62,L62:O62)=0,"",IF(OR(A62="",B62="",C62="",D62="",E62="",F62="",G62="",L62=""),"Check missing required fields",IF(NOT(ISNUMBER(F62)),"Check renewal date",IF(AND(O62&lt;&gt;"",NOT(ISNUMBER(O62))),"Check last contact date",IF(AND(ISNUMBER(O62),O62&gt;TODAY()),"Check last contact date",IF(Q62="Check status","Check status",IF(Q62="Complete","Complete",IF(Q62="Closed","Closed",IF(COUNT(Assumptions!$B$4:$B$7)&lt;4,"Check milestone assumptions",IF(Q62="Hold","On hold - review",IF(F62&lt;TODAY(),"Past due - review",IF(TODAY()&gt;=K62,"Decision due - review",IF(TODAY()&gt;=J62,"Quote due - review",IF(TODAY()&gt;=I62,"Review due - review",IF(TODAY()&gt;=H62,"Preparation due - review","Scheduled")))))))))))))))</f>
        <v/>
      </c>
      <c r="T62">
        <f>IF(Assumptions!D61="","",Assumptions!D61)</f>
        <v/>
      </c>
      <c r="U62">
        <f>IF(Assumptions!F61="","",Assumptions!F61)</f>
        <v/>
      </c>
      <c r="V62">
        <f>IF(Assumptions!G61="","",Assumptions!G61)</f>
        <v/>
      </c>
    </row>
    <row r="63" ht="24" customHeight="1">
      <c r="A63" s="20" t="n"/>
      <c r="B63" s="20" t="n"/>
      <c r="C63" s="20" t="n"/>
      <c r="D63" s="20" t="n"/>
      <c r="E63" s="20" t="n"/>
      <c r="F63" s="21" t="n"/>
      <c r="G63" s="20" t="n"/>
      <c r="H63" s="18">
        <f>IF(OR(F63="",NOT(ISNUMBER(F63)),Assumptions!$B$4="",NOT(ISNUMBER(Assumptions!$B$4))),"",IFERROR(F63-Assumptions!$B$4,""))</f>
        <v/>
      </c>
      <c r="I63" s="18">
        <f>IF(OR(F63="",NOT(ISNUMBER(F63)),Assumptions!$B$5="",NOT(ISNUMBER(Assumptions!$B$5))),"",IFERROR(F63-Assumptions!$B$5,""))</f>
        <v/>
      </c>
      <c r="J63" s="18">
        <f>IF(OR(F63="",NOT(ISNUMBER(F63)),Assumptions!$B$6="",NOT(ISNUMBER(Assumptions!$B$6))),"",IFERROR(F63-Assumptions!$B$6,""))</f>
        <v/>
      </c>
      <c r="K63" s="18">
        <f>IF(OR(F63="",NOT(ISNUMBER(F63)),Assumptions!$B$7="",NOT(ISNUMBER(Assumptions!$B$7))),"",IFERROR(F63-Assumptions!$B$7,""))</f>
        <v/>
      </c>
      <c r="L63" s="20" t="n"/>
      <c r="M63" s="22" t="n"/>
      <c r="N63" s="20" t="n"/>
      <c r="O63" s="21" t="n"/>
      <c r="P63" s="23">
        <f>IF(OR(F63="",NOT(ISNUMBER(F63))),"",IFERROR(F63-TODAY(),""))</f>
        <v/>
      </c>
      <c r="Q63" s="11">
        <f>IF(L63="","",IFERROR(VLOOKUP(L63,Assumptions!$D$4:$E$11,2,FALSE),"Check status"))</f>
        <v/>
      </c>
      <c r="R63" s="9">
        <f>IF(COUNTA(A63:G63,L63:O63)=0,"",IF(OR(A63="",B63="",C63="",D63="",E63="",F63="",G63="",L63=""),"Check missing required fields",IF(NOT(ISNUMBER(F63)),"Check renewal date",IF(AND(O63&lt;&gt;"",NOT(ISNUMBER(O63))),"Check last contact date",IF(AND(ISNUMBER(O63),O63&gt;TODAY()),"Check last contact date",IF(Q63="Check status","Check status",IF(Q63="Complete","Complete",IF(Q63="Closed","Closed",IF(COUNT(Assumptions!$B$4:$B$7)&lt;4,"Check milestone assumptions",IF(Q63="Hold","On hold - review",IF(F63&lt;TODAY(),"Past due - review",IF(TODAY()&gt;=K63,"Decision due - review",IF(TODAY()&gt;=J63,"Quote due - review",IF(TODAY()&gt;=I63,"Review due - review",IF(TODAY()&gt;=H63,"Preparation due - review","Scheduled")))))))))))))))</f>
        <v/>
      </c>
      <c r="T63">
        <f>IF(Assumptions!D62="","",Assumptions!D62)</f>
        <v/>
      </c>
      <c r="U63">
        <f>IF(Assumptions!F62="","",Assumptions!F62)</f>
        <v/>
      </c>
      <c r="V63">
        <f>IF(Assumptions!G62="","",Assumptions!G62)</f>
        <v/>
      </c>
    </row>
    <row r="64" ht="24" customHeight="1">
      <c r="A64" s="20" t="n"/>
      <c r="B64" s="20" t="n"/>
      <c r="C64" s="20" t="n"/>
      <c r="D64" s="20" t="n"/>
      <c r="E64" s="20" t="n"/>
      <c r="F64" s="21" t="n"/>
      <c r="G64" s="20" t="n"/>
      <c r="H64" s="17">
        <f>IF(OR(F64="",NOT(ISNUMBER(F64)),Assumptions!$B$4="",NOT(ISNUMBER(Assumptions!$B$4))),"",IFERROR(F64-Assumptions!$B$4,""))</f>
        <v/>
      </c>
      <c r="I64" s="17">
        <f>IF(OR(F64="",NOT(ISNUMBER(F64)),Assumptions!$B$5="",NOT(ISNUMBER(Assumptions!$B$5))),"",IFERROR(F64-Assumptions!$B$5,""))</f>
        <v/>
      </c>
      <c r="J64" s="17">
        <f>IF(OR(F64="",NOT(ISNUMBER(F64)),Assumptions!$B$6="",NOT(ISNUMBER(Assumptions!$B$6))),"",IFERROR(F64-Assumptions!$B$6,""))</f>
        <v/>
      </c>
      <c r="K64" s="17">
        <f>IF(OR(F64="",NOT(ISNUMBER(F64)),Assumptions!$B$7="",NOT(ISNUMBER(Assumptions!$B$7))),"",IFERROR(F64-Assumptions!$B$7,""))</f>
        <v/>
      </c>
      <c r="L64" s="20" t="n"/>
      <c r="M64" s="22" t="n"/>
      <c r="N64" s="20" t="n"/>
      <c r="O64" s="21" t="n"/>
      <c r="P64" s="24">
        <f>IF(OR(F64="",NOT(ISNUMBER(F64))),"",IFERROR(F64-TODAY(),""))</f>
        <v/>
      </c>
      <c r="Q64" s="7">
        <f>IF(L64="","",IFERROR(VLOOKUP(L64,Assumptions!$D$4:$E$11,2,FALSE),"Check status"))</f>
        <v/>
      </c>
      <c r="R64" s="5">
        <f>IF(COUNTA(A64:G64,L64:O64)=0,"",IF(OR(A64="",B64="",C64="",D64="",E64="",F64="",G64="",L64=""),"Check missing required fields",IF(NOT(ISNUMBER(F64)),"Check renewal date",IF(AND(O64&lt;&gt;"",NOT(ISNUMBER(O64))),"Check last contact date",IF(AND(ISNUMBER(O64),O64&gt;TODAY()),"Check last contact date",IF(Q64="Check status","Check status",IF(Q64="Complete","Complete",IF(Q64="Closed","Closed",IF(COUNT(Assumptions!$B$4:$B$7)&lt;4,"Check milestone assumptions",IF(Q64="Hold","On hold - review",IF(F64&lt;TODAY(),"Past due - review",IF(TODAY()&gt;=K64,"Decision due - review",IF(TODAY()&gt;=J64,"Quote due - review",IF(TODAY()&gt;=I64,"Review due - review",IF(TODAY()&gt;=H64,"Preparation due - review","Scheduled")))))))))))))))</f>
        <v/>
      </c>
      <c r="T64">
        <f>IF(Assumptions!D63="","",Assumptions!D63)</f>
        <v/>
      </c>
      <c r="U64">
        <f>IF(Assumptions!F63="","",Assumptions!F63)</f>
        <v/>
      </c>
      <c r="V64">
        <f>IF(Assumptions!G63="","",Assumptions!G63)</f>
        <v/>
      </c>
    </row>
    <row r="65" ht="24" customHeight="1">
      <c r="A65" s="20" t="n"/>
      <c r="B65" s="20" t="n"/>
      <c r="C65" s="20" t="n"/>
      <c r="D65" s="20" t="n"/>
      <c r="E65" s="20" t="n"/>
      <c r="F65" s="21" t="n"/>
      <c r="G65" s="20" t="n"/>
      <c r="H65" s="18">
        <f>IF(OR(F65="",NOT(ISNUMBER(F65)),Assumptions!$B$4="",NOT(ISNUMBER(Assumptions!$B$4))),"",IFERROR(F65-Assumptions!$B$4,""))</f>
        <v/>
      </c>
      <c r="I65" s="18">
        <f>IF(OR(F65="",NOT(ISNUMBER(F65)),Assumptions!$B$5="",NOT(ISNUMBER(Assumptions!$B$5))),"",IFERROR(F65-Assumptions!$B$5,""))</f>
        <v/>
      </c>
      <c r="J65" s="18">
        <f>IF(OR(F65="",NOT(ISNUMBER(F65)),Assumptions!$B$6="",NOT(ISNUMBER(Assumptions!$B$6))),"",IFERROR(F65-Assumptions!$B$6,""))</f>
        <v/>
      </c>
      <c r="K65" s="18">
        <f>IF(OR(F65="",NOT(ISNUMBER(F65)),Assumptions!$B$7="",NOT(ISNUMBER(Assumptions!$B$7))),"",IFERROR(F65-Assumptions!$B$7,""))</f>
        <v/>
      </c>
      <c r="L65" s="20" t="n"/>
      <c r="M65" s="22" t="n"/>
      <c r="N65" s="20" t="n"/>
      <c r="O65" s="21" t="n"/>
      <c r="P65" s="23">
        <f>IF(OR(F65="",NOT(ISNUMBER(F65))),"",IFERROR(F65-TODAY(),""))</f>
        <v/>
      </c>
      <c r="Q65" s="11">
        <f>IF(L65="","",IFERROR(VLOOKUP(L65,Assumptions!$D$4:$E$11,2,FALSE),"Check status"))</f>
        <v/>
      </c>
      <c r="R65" s="9">
        <f>IF(COUNTA(A65:G65,L65:O65)=0,"",IF(OR(A65="",B65="",C65="",D65="",E65="",F65="",G65="",L65=""),"Check missing required fields",IF(NOT(ISNUMBER(F65)),"Check renewal date",IF(AND(O65&lt;&gt;"",NOT(ISNUMBER(O65))),"Check last contact date",IF(AND(ISNUMBER(O65),O65&gt;TODAY()),"Check last contact date",IF(Q65="Check status","Check status",IF(Q65="Complete","Complete",IF(Q65="Closed","Closed",IF(COUNT(Assumptions!$B$4:$B$7)&lt;4,"Check milestone assumptions",IF(Q65="Hold","On hold - review",IF(F65&lt;TODAY(),"Past due - review",IF(TODAY()&gt;=K65,"Decision due - review",IF(TODAY()&gt;=J65,"Quote due - review",IF(TODAY()&gt;=I65,"Review due - review",IF(TODAY()&gt;=H65,"Preparation due - review","Scheduled")))))))))))))))</f>
        <v/>
      </c>
      <c r="T65">
        <f>IF(Assumptions!D64="","",Assumptions!D64)</f>
        <v/>
      </c>
      <c r="U65">
        <f>IF(Assumptions!F64="","",Assumptions!F64)</f>
        <v/>
      </c>
      <c r="V65">
        <f>IF(Assumptions!G64="","",Assumptions!G64)</f>
        <v/>
      </c>
    </row>
    <row r="66" ht="24" customHeight="1">
      <c r="A66" s="20" t="n"/>
      <c r="B66" s="20" t="n"/>
      <c r="C66" s="20" t="n"/>
      <c r="D66" s="20" t="n"/>
      <c r="E66" s="20" t="n"/>
      <c r="F66" s="21" t="n"/>
      <c r="G66" s="20" t="n"/>
      <c r="H66" s="17">
        <f>IF(OR(F66="",NOT(ISNUMBER(F66)),Assumptions!$B$4="",NOT(ISNUMBER(Assumptions!$B$4))),"",IFERROR(F66-Assumptions!$B$4,""))</f>
        <v/>
      </c>
      <c r="I66" s="17">
        <f>IF(OR(F66="",NOT(ISNUMBER(F66)),Assumptions!$B$5="",NOT(ISNUMBER(Assumptions!$B$5))),"",IFERROR(F66-Assumptions!$B$5,""))</f>
        <v/>
      </c>
      <c r="J66" s="17">
        <f>IF(OR(F66="",NOT(ISNUMBER(F66)),Assumptions!$B$6="",NOT(ISNUMBER(Assumptions!$B$6))),"",IFERROR(F66-Assumptions!$B$6,""))</f>
        <v/>
      </c>
      <c r="K66" s="17">
        <f>IF(OR(F66="",NOT(ISNUMBER(F66)),Assumptions!$B$7="",NOT(ISNUMBER(Assumptions!$B$7))),"",IFERROR(F66-Assumptions!$B$7,""))</f>
        <v/>
      </c>
      <c r="L66" s="20" t="n"/>
      <c r="M66" s="22" t="n"/>
      <c r="N66" s="20" t="n"/>
      <c r="O66" s="21" t="n"/>
      <c r="P66" s="24">
        <f>IF(OR(F66="",NOT(ISNUMBER(F66))),"",IFERROR(F66-TODAY(),""))</f>
        <v/>
      </c>
      <c r="Q66" s="7">
        <f>IF(L66="","",IFERROR(VLOOKUP(L66,Assumptions!$D$4:$E$11,2,FALSE),"Check status"))</f>
        <v/>
      </c>
      <c r="R66" s="5">
        <f>IF(COUNTA(A66:G66,L66:O66)=0,"",IF(OR(A66="",B66="",C66="",D66="",E66="",F66="",G66="",L66=""),"Check missing required fields",IF(NOT(ISNUMBER(F66)),"Check renewal date",IF(AND(O66&lt;&gt;"",NOT(ISNUMBER(O66))),"Check last contact date",IF(AND(ISNUMBER(O66),O66&gt;TODAY()),"Check last contact date",IF(Q66="Check status","Check status",IF(Q66="Complete","Complete",IF(Q66="Closed","Closed",IF(COUNT(Assumptions!$B$4:$B$7)&lt;4,"Check milestone assumptions",IF(Q66="Hold","On hold - review",IF(F66&lt;TODAY(),"Past due - review",IF(TODAY()&gt;=K66,"Decision due - review",IF(TODAY()&gt;=J66,"Quote due - review",IF(TODAY()&gt;=I66,"Review due - review",IF(TODAY()&gt;=H66,"Preparation due - review","Scheduled")))))))))))))))</f>
        <v/>
      </c>
      <c r="T66">
        <f>IF(Assumptions!D65="","",Assumptions!D65)</f>
        <v/>
      </c>
      <c r="U66">
        <f>IF(Assumptions!F65="","",Assumptions!F65)</f>
        <v/>
      </c>
      <c r="V66">
        <f>IF(Assumptions!G65="","",Assumptions!G65)</f>
        <v/>
      </c>
    </row>
    <row r="67" ht="24" customHeight="1">
      <c r="A67" s="20" t="n"/>
      <c r="B67" s="20" t="n"/>
      <c r="C67" s="20" t="n"/>
      <c r="D67" s="20" t="n"/>
      <c r="E67" s="20" t="n"/>
      <c r="F67" s="21" t="n"/>
      <c r="G67" s="20" t="n"/>
      <c r="H67" s="18">
        <f>IF(OR(F67="",NOT(ISNUMBER(F67)),Assumptions!$B$4="",NOT(ISNUMBER(Assumptions!$B$4))),"",IFERROR(F67-Assumptions!$B$4,""))</f>
        <v/>
      </c>
      <c r="I67" s="18">
        <f>IF(OR(F67="",NOT(ISNUMBER(F67)),Assumptions!$B$5="",NOT(ISNUMBER(Assumptions!$B$5))),"",IFERROR(F67-Assumptions!$B$5,""))</f>
        <v/>
      </c>
      <c r="J67" s="18">
        <f>IF(OR(F67="",NOT(ISNUMBER(F67)),Assumptions!$B$6="",NOT(ISNUMBER(Assumptions!$B$6))),"",IFERROR(F67-Assumptions!$B$6,""))</f>
        <v/>
      </c>
      <c r="K67" s="18">
        <f>IF(OR(F67="",NOT(ISNUMBER(F67)),Assumptions!$B$7="",NOT(ISNUMBER(Assumptions!$B$7))),"",IFERROR(F67-Assumptions!$B$7,""))</f>
        <v/>
      </c>
      <c r="L67" s="20" t="n"/>
      <c r="M67" s="22" t="n"/>
      <c r="N67" s="20" t="n"/>
      <c r="O67" s="21" t="n"/>
      <c r="P67" s="23">
        <f>IF(OR(F67="",NOT(ISNUMBER(F67))),"",IFERROR(F67-TODAY(),""))</f>
        <v/>
      </c>
      <c r="Q67" s="11">
        <f>IF(L67="","",IFERROR(VLOOKUP(L67,Assumptions!$D$4:$E$11,2,FALSE),"Check status"))</f>
        <v/>
      </c>
      <c r="R67" s="9">
        <f>IF(COUNTA(A67:G67,L67:O67)=0,"",IF(OR(A67="",B67="",C67="",D67="",E67="",F67="",G67="",L67=""),"Check missing required fields",IF(NOT(ISNUMBER(F67)),"Check renewal date",IF(AND(O67&lt;&gt;"",NOT(ISNUMBER(O67))),"Check last contact date",IF(AND(ISNUMBER(O67),O67&gt;TODAY()),"Check last contact date",IF(Q67="Check status","Check status",IF(Q67="Complete","Complete",IF(Q67="Closed","Closed",IF(COUNT(Assumptions!$B$4:$B$7)&lt;4,"Check milestone assumptions",IF(Q67="Hold","On hold - review",IF(F67&lt;TODAY(),"Past due - review",IF(TODAY()&gt;=K67,"Decision due - review",IF(TODAY()&gt;=J67,"Quote due - review",IF(TODAY()&gt;=I67,"Review due - review",IF(TODAY()&gt;=H67,"Preparation due - review","Scheduled")))))))))))))))</f>
        <v/>
      </c>
      <c r="T67">
        <f>IF(Assumptions!D66="","",Assumptions!D66)</f>
        <v/>
      </c>
      <c r="U67">
        <f>IF(Assumptions!F66="","",Assumptions!F66)</f>
        <v/>
      </c>
      <c r="V67">
        <f>IF(Assumptions!G66="","",Assumptions!G66)</f>
        <v/>
      </c>
    </row>
    <row r="68" ht="24" customHeight="1">
      <c r="A68" s="20" t="n"/>
      <c r="B68" s="20" t="n"/>
      <c r="C68" s="20" t="n"/>
      <c r="D68" s="20" t="n"/>
      <c r="E68" s="20" t="n"/>
      <c r="F68" s="21" t="n"/>
      <c r="G68" s="20" t="n"/>
      <c r="H68" s="17">
        <f>IF(OR(F68="",NOT(ISNUMBER(F68)),Assumptions!$B$4="",NOT(ISNUMBER(Assumptions!$B$4))),"",IFERROR(F68-Assumptions!$B$4,""))</f>
        <v/>
      </c>
      <c r="I68" s="17">
        <f>IF(OR(F68="",NOT(ISNUMBER(F68)),Assumptions!$B$5="",NOT(ISNUMBER(Assumptions!$B$5))),"",IFERROR(F68-Assumptions!$B$5,""))</f>
        <v/>
      </c>
      <c r="J68" s="17">
        <f>IF(OR(F68="",NOT(ISNUMBER(F68)),Assumptions!$B$6="",NOT(ISNUMBER(Assumptions!$B$6))),"",IFERROR(F68-Assumptions!$B$6,""))</f>
        <v/>
      </c>
      <c r="K68" s="17">
        <f>IF(OR(F68="",NOT(ISNUMBER(F68)),Assumptions!$B$7="",NOT(ISNUMBER(Assumptions!$B$7))),"",IFERROR(F68-Assumptions!$B$7,""))</f>
        <v/>
      </c>
      <c r="L68" s="20" t="n"/>
      <c r="M68" s="22" t="n"/>
      <c r="N68" s="20" t="n"/>
      <c r="O68" s="21" t="n"/>
      <c r="P68" s="24">
        <f>IF(OR(F68="",NOT(ISNUMBER(F68))),"",IFERROR(F68-TODAY(),""))</f>
        <v/>
      </c>
      <c r="Q68" s="7">
        <f>IF(L68="","",IFERROR(VLOOKUP(L68,Assumptions!$D$4:$E$11,2,FALSE),"Check status"))</f>
        <v/>
      </c>
      <c r="R68" s="5">
        <f>IF(COUNTA(A68:G68,L68:O68)=0,"",IF(OR(A68="",B68="",C68="",D68="",E68="",F68="",G68="",L68=""),"Check missing required fields",IF(NOT(ISNUMBER(F68)),"Check renewal date",IF(AND(O68&lt;&gt;"",NOT(ISNUMBER(O68))),"Check last contact date",IF(AND(ISNUMBER(O68),O68&gt;TODAY()),"Check last contact date",IF(Q68="Check status","Check status",IF(Q68="Complete","Complete",IF(Q68="Closed","Closed",IF(COUNT(Assumptions!$B$4:$B$7)&lt;4,"Check milestone assumptions",IF(Q68="Hold","On hold - review",IF(F68&lt;TODAY(),"Past due - review",IF(TODAY()&gt;=K68,"Decision due - review",IF(TODAY()&gt;=J68,"Quote due - review",IF(TODAY()&gt;=I68,"Review due - review",IF(TODAY()&gt;=H68,"Preparation due - review","Scheduled")))))))))))))))</f>
        <v/>
      </c>
      <c r="T68">
        <f>IF(Assumptions!D67="","",Assumptions!D67)</f>
        <v/>
      </c>
      <c r="U68">
        <f>IF(Assumptions!F67="","",Assumptions!F67)</f>
        <v/>
      </c>
      <c r="V68">
        <f>IF(Assumptions!G67="","",Assumptions!G67)</f>
        <v/>
      </c>
    </row>
    <row r="69" ht="24" customHeight="1">
      <c r="A69" s="20" t="n"/>
      <c r="B69" s="20" t="n"/>
      <c r="C69" s="20" t="n"/>
      <c r="D69" s="20" t="n"/>
      <c r="E69" s="20" t="n"/>
      <c r="F69" s="21" t="n"/>
      <c r="G69" s="20" t="n"/>
      <c r="H69" s="18">
        <f>IF(OR(F69="",NOT(ISNUMBER(F69)),Assumptions!$B$4="",NOT(ISNUMBER(Assumptions!$B$4))),"",IFERROR(F69-Assumptions!$B$4,""))</f>
        <v/>
      </c>
      <c r="I69" s="18">
        <f>IF(OR(F69="",NOT(ISNUMBER(F69)),Assumptions!$B$5="",NOT(ISNUMBER(Assumptions!$B$5))),"",IFERROR(F69-Assumptions!$B$5,""))</f>
        <v/>
      </c>
      <c r="J69" s="18">
        <f>IF(OR(F69="",NOT(ISNUMBER(F69)),Assumptions!$B$6="",NOT(ISNUMBER(Assumptions!$B$6))),"",IFERROR(F69-Assumptions!$B$6,""))</f>
        <v/>
      </c>
      <c r="K69" s="18">
        <f>IF(OR(F69="",NOT(ISNUMBER(F69)),Assumptions!$B$7="",NOT(ISNUMBER(Assumptions!$B$7))),"",IFERROR(F69-Assumptions!$B$7,""))</f>
        <v/>
      </c>
      <c r="L69" s="20" t="n"/>
      <c r="M69" s="22" t="n"/>
      <c r="N69" s="20" t="n"/>
      <c r="O69" s="21" t="n"/>
      <c r="P69" s="23">
        <f>IF(OR(F69="",NOT(ISNUMBER(F69))),"",IFERROR(F69-TODAY(),""))</f>
        <v/>
      </c>
      <c r="Q69" s="11">
        <f>IF(L69="","",IFERROR(VLOOKUP(L69,Assumptions!$D$4:$E$11,2,FALSE),"Check status"))</f>
        <v/>
      </c>
      <c r="R69" s="9">
        <f>IF(COUNTA(A69:G69,L69:O69)=0,"",IF(OR(A69="",B69="",C69="",D69="",E69="",F69="",G69="",L69=""),"Check missing required fields",IF(NOT(ISNUMBER(F69)),"Check renewal date",IF(AND(O69&lt;&gt;"",NOT(ISNUMBER(O69))),"Check last contact date",IF(AND(ISNUMBER(O69),O69&gt;TODAY()),"Check last contact date",IF(Q69="Check status","Check status",IF(Q69="Complete","Complete",IF(Q69="Closed","Closed",IF(COUNT(Assumptions!$B$4:$B$7)&lt;4,"Check milestone assumptions",IF(Q69="Hold","On hold - review",IF(F69&lt;TODAY(),"Past due - review",IF(TODAY()&gt;=K69,"Decision due - review",IF(TODAY()&gt;=J69,"Quote due - review",IF(TODAY()&gt;=I69,"Review due - review",IF(TODAY()&gt;=H69,"Preparation due - review","Scheduled")))))))))))))))</f>
        <v/>
      </c>
      <c r="T69">
        <f>IF(Assumptions!D68="","",Assumptions!D68)</f>
        <v/>
      </c>
      <c r="U69">
        <f>IF(Assumptions!F68="","",Assumptions!F68)</f>
        <v/>
      </c>
      <c r="V69">
        <f>IF(Assumptions!G68="","",Assumptions!G68)</f>
        <v/>
      </c>
    </row>
    <row r="70" ht="24" customHeight="1">
      <c r="A70" s="20" t="n"/>
      <c r="B70" s="20" t="n"/>
      <c r="C70" s="20" t="n"/>
      <c r="D70" s="20" t="n"/>
      <c r="E70" s="20" t="n"/>
      <c r="F70" s="21" t="n"/>
      <c r="G70" s="20" t="n"/>
      <c r="H70" s="17">
        <f>IF(OR(F70="",NOT(ISNUMBER(F70)),Assumptions!$B$4="",NOT(ISNUMBER(Assumptions!$B$4))),"",IFERROR(F70-Assumptions!$B$4,""))</f>
        <v/>
      </c>
      <c r="I70" s="17">
        <f>IF(OR(F70="",NOT(ISNUMBER(F70)),Assumptions!$B$5="",NOT(ISNUMBER(Assumptions!$B$5))),"",IFERROR(F70-Assumptions!$B$5,""))</f>
        <v/>
      </c>
      <c r="J70" s="17">
        <f>IF(OR(F70="",NOT(ISNUMBER(F70)),Assumptions!$B$6="",NOT(ISNUMBER(Assumptions!$B$6))),"",IFERROR(F70-Assumptions!$B$6,""))</f>
        <v/>
      </c>
      <c r="K70" s="17">
        <f>IF(OR(F70="",NOT(ISNUMBER(F70)),Assumptions!$B$7="",NOT(ISNUMBER(Assumptions!$B$7))),"",IFERROR(F70-Assumptions!$B$7,""))</f>
        <v/>
      </c>
      <c r="L70" s="20" t="n"/>
      <c r="M70" s="22" t="n"/>
      <c r="N70" s="20" t="n"/>
      <c r="O70" s="21" t="n"/>
      <c r="P70" s="24">
        <f>IF(OR(F70="",NOT(ISNUMBER(F70))),"",IFERROR(F70-TODAY(),""))</f>
        <v/>
      </c>
      <c r="Q70" s="7">
        <f>IF(L70="","",IFERROR(VLOOKUP(L70,Assumptions!$D$4:$E$11,2,FALSE),"Check status"))</f>
        <v/>
      </c>
      <c r="R70" s="5">
        <f>IF(COUNTA(A70:G70,L70:O70)=0,"",IF(OR(A70="",B70="",C70="",D70="",E70="",F70="",G70="",L70=""),"Check missing required fields",IF(NOT(ISNUMBER(F70)),"Check renewal date",IF(AND(O70&lt;&gt;"",NOT(ISNUMBER(O70))),"Check last contact date",IF(AND(ISNUMBER(O70),O70&gt;TODAY()),"Check last contact date",IF(Q70="Check status","Check status",IF(Q70="Complete","Complete",IF(Q70="Closed","Closed",IF(COUNT(Assumptions!$B$4:$B$7)&lt;4,"Check milestone assumptions",IF(Q70="Hold","On hold - review",IF(F70&lt;TODAY(),"Past due - review",IF(TODAY()&gt;=K70,"Decision due - review",IF(TODAY()&gt;=J70,"Quote due - review",IF(TODAY()&gt;=I70,"Review due - review",IF(TODAY()&gt;=H70,"Preparation due - review","Scheduled")))))))))))))))</f>
        <v/>
      </c>
      <c r="T70">
        <f>IF(Assumptions!D69="","",Assumptions!D69)</f>
        <v/>
      </c>
      <c r="U70">
        <f>IF(Assumptions!F69="","",Assumptions!F69)</f>
        <v/>
      </c>
      <c r="V70">
        <f>IF(Assumptions!G69="","",Assumptions!G69)</f>
        <v/>
      </c>
    </row>
    <row r="71" ht="24" customHeight="1">
      <c r="A71" s="20" t="n"/>
      <c r="B71" s="20" t="n"/>
      <c r="C71" s="20" t="n"/>
      <c r="D71" s="20" t="n"/>
      <c r="E71" s="20" t="n"/>
      <c r="F71" s="21" t="n"/>
      <c r="G71" s="20" t="n"/>
      <c r="H71" s="18">
        <f>IF(OR(F71="",NOT(ISNUMBER(F71)),Assumptions!$B$4="",NOT(ISNUMBER(Assumptions!$B$4))),"",IFERROR(F71-Assumptions!$B$4,""))</f>
        <v/>
      </c>
      <c r="I71" s="18">
        <f>IF(OR(F71="",NOT(ISNUMBER(F71)),Assumptions!$B$5="",NOT(ISNUMBER(Assumptions!$B$5))),"",IFERROR(F71-Assumptions!$B$5,""))</f>
        <v/>
      </c>
      <c r="J71" s="18">
        <f>IF(OR(F71="",NOT(ISNUMBER(F71)),Assumptions!$B$6="",NOT(ISNUMBER(Assumptions!$B$6))),"",IFERROR(F71-Assumptions!$B$6,""))</f>
        <v/>
      </c>
      <c r="K71" s="18">
        <f>IF(OR(F71="",NOT(ISNUMBER(F71)),Assumptions!$B$7="",NOT(ISNUMBER(Assumptions!$B$7))),"",IFERROR(F71-Assumptions!$B$7,""))</f>
        <v/>
      </c>
      <c r="L71" s="20" t="n"/>
      <c r="M71" s="22" t="n"/>
      <c r="N71" s="20" t="n"/>
      <c r="O71" s="21" t="n"/>
      <c r="P71" s="23">
        <f>IF(OR(F71="",NOT(ISNUMBER(F71))),"",IFERROR(F71-TODAY(),""))</f>
        <v/>
      </c>
      <c r="Q71" s="11">
        <f>IF(L71="","",IFERROR(VLOOKUP(L71,Assumptions!$D$4:$E$11,2,FALSE),"Check status"))</f>
        <v/>
      </c>
      <c r="R71" s="9">
        <f>IF(COUNTA(A71:G71,L71:O71)=0,"",IF(OR(A71="",B71="",C71="",D71="",E71="",F71="",G71="",L71=""),"Check missing required fields",IF(NOT(ISNUMBER(F71)),"Check renewal date",IF(AND(O71&lt;&gt;"",NOT(ISNUMBER(O71))),"Check last contact date",IF(AND(ISNUMBER(O71),O71&gt;TODAY()),"Check last contact date",IF(Q71="Check status","Check status",IF(Q71="Complete","Complete",IF(Q71="Closed","Closed",IF(COUNT(Assumptions!$B$4:$B$7)&lt;4,"Check milestone assumptions",IF(Q71="Hold","On hold - review",IF(F71&lt;TODAY(),"Past due - review",IF(TODAY()&gt;=K71,"Decision due - review",IF(TODAY()&gt;=J71,"Quote due - review",IF(TODAY()&gt;=I71,"Review due - review",IF(TODAY()&gt;=H71,"Preparation due - review","Scheduled")))))))))))))))</f>
        <v/>
      </c>
      <c r="T71">
        <f>IF(Assumptions!D70="","",Assumptions!D70)</f>
        <v/>
      </c>
      <c r="U71">
        <f>IF(Assumptions!F70="","",Assumptions!F70)</f>
        <v/>
      </c>
      <c r="V71">
        <f>IF(Assumptions!G70="","",Assumptions!G70)</f>
        <v/>
      </c>
    </row>
    <row r="72" ht="24" customHeight="1">
      <c r="A72" s="20" t="n"/>
      <c r="B72" s="20" t="n"/>
      <c r="C72" s="20" t="n"/>
      <c r="D72" s="20" t="n"/>
      <c r="E72" s="20" t="n"/>
      <c r="F72" s="21" t="n"/>
      <c r="G72" s="20" t="n"/>
      <c r="H72" s="17">
        <f>IF(OR(F72="",NOT(ISNUMBER(F72)),Assumptions!$B$4="",NOT(ISNUMBER(Assumptions!$B$4))),"",IFERROR(F72-Assumptions!$B$4,""))</f>
        <v/>
      </c>
      <c r="I72" s="17">
        <f>IF(OR(F72="",NOT(ISNUMBER(F72)),Assumptions!$B$5="",NOT(ISNUMBER(Assumptions!$B$5))),"",IFERROR(F72-Assumptions!$B$5,""))</f>
        <v/>
      </c>
      <c r="J72" s="17">
        <f>IF(OR(F72="",NOT(ISNUMBER(F72)),Assumptions!$B$6="",NOT(ISNUMBER(Assumptions!$B$6))),"",IFERROR(F72-Assumptions!$B$6,""))</f>
        <v/>
      </c>
      <c r="K72" s="17">
        <f>IF(OR(F72="",NOT(ISNUMBER(F72)),Assumptions!$B$7="",NOT(ISNUMBER(Assumptions!$B$7))),"",IFERROR(F72-Assumptions!$B$7,""))</f>
        <v/>
      </c>
      <c r="L72" s="20" t="n"/>
      <c r="M72" s="22" t="n"/>
      <c r="N72" s="20" t="n"/>
      <c r="O72" s="21" t="n"/>
      <c r="P72" s="24">
        <f>IF(OR(F72="",NOT(ISNUMBER(F72))),"",IFERROR(F72-TODAY(),""))</f>
        <v/>
      </c>
      <c r="Q72" s="7">
        <f>IF(L72="","",IFERROR(VLOOKUP(L72,Assumptions!$D$4:$E$11,2,FALSE),"Check status"))</f>
        <v/>
      </c>
      <c r="R72" s="5">
        <f>IF(COUNTA(A72:G72,L72:O72)=0,"",IF(OR(A72="",B72="",C72="",D72="",E72="",F72="",G72="",L72=""),"Check missing required fields",IF(NOT(ISNUMBER(F72)),"Check renewal date",IF(AND(O72&lt;&gt;"",NOT(ISNUMBER(O72))),"Check last contact date",IF(AND(ISNUMBER(O72),O72&gt;TODAY()),"Check last contact date",IF(Q72="Check status","Check status",IF(Q72="Complete","Complete",IF(Q72="Closed","Closed",IF(COUNT(Assumptions!$B$4:$B$7)&lt;4,"Check milestone assumptions",IF(Q72="Hold","On hold - review",IF(F72&lt;TODAY(),"Past due - review",IF(TODAY()&gt;=K72,"Decision due - review",IF(TODAY()&gt;=J72,"Quote due - review",IF(TODAY()&gt;=I72,"Review due - review",IF(TODAY()&gt;=H72,"Preparation due - review","Scheduled")))))))))))))))</f>
        <v/>
      </c>
      <c r="T72">
        <f>IF(Assumptions!D71="","",Assumptions!D71)</f>
        <v/>
      </c>
      <c r="U72">
        <f>IF(Assumptions!F71="","",Assumptions!F71)</f>
        <v/>
      </c>
      <c r="V72">
        <f>IF(Assumptions!G71="","",Assumptions!G71)</f>
        <v/>
      </c>
    </row>
    <row r="73" ht="24" customHeight="1">
      <c r="A73" s="20" t="n"/>
      <c r="B73" s="20" t="n"/>
      <c r="C73" s="20" t="n"/>
      <c r="D73" s="20" t="n"/>
      <c r="E73" s="20" t="n"/>
      <c r="F73" s="21" t="n"/>
      <c r="G73" s="20" t="n"/>
      <c r="H73" s="18">
        <f>IF(OR(F73="",NOT(ISNUMBER(F73)),Assumptions!$B$4="",NOT(ISNUMBER(Assumptions!$B$4))),"",IFERROR(F73-Assumptions!$B$4,""))</f>
        <v/>
      </c>
      <c r="I73" s="18">
        <f>IF(OR(F73="",NOT(ISNUMBER(F73)),Assumptions!$B$5="",NOT(ISNUMBER(Assumptions!$B$5))),"",IFERROR(F73-Assumptions!$B$5,""))</f>
        <v/>
      </c>
      <c r="J73" s="18">
        <f>IF(OR(F73="",NOT(ISNUMBER(F73)),Assumptions!$B$6="",NOT(ISNUMBER(Assumptions!$B$6))),"",IFERROR(F73-Assumptions!$B$6,""))</f>
        <v/>
      </c>
      <c r="K73" s="18">
        <f>IF(OR(F73="",NOT(ISNUMBER(F73)),Assumptions!$B$7="",NOT(ISNUMBER(Assumptions!$B$7))),"",IFERROR(F73-Assumptions!$B$7,""))</f>
        <v/>
      </c>
      <c r="L73" s="20" t="n"/>
      <c r="M73" s="22" t="n"/>
      <c r="N73" s="20" t="n"/>
      <c r="O73" s="21" t="n"/>
      <c r="P73" s="23">
        <f>IF(OR(F73="",NOT(ISNUMBER(F73))),"",IFERROR(F73-TODAY(),""))</f>
        <v/>
      </c>
      <c r="Q73" s="11">
        <f>IF(L73="","",IFERROR(VLOOKUP(L73,Assumptions!$D$4:$E$11,2,FALSE),"Check status"))</f>
        <v/>
      </c>
      <c r="R73" s="9">
        <f>IF(COUNTA(A73:G73,L73:O73)=0,"",IF(OR(A73="",B73="",C73="",D73="",E73="",F73="",G73="",L73=""),"Check missing required fields",IF(NOT(ISNUMBER(F73)),"Check renewal date",IF(AND(O73&lt;&gt;"",NOT(ISNUMBER(O73))),"Check last contact date",IF(AND(ISNUMBER(O73),O73&gt;TODAY()),"Check last contact date",IF(Q73="Check status","Check status",IF(Q73="Complete","Complete",IF(Q73="Closed","Closed",IF(COUNT(Assumptions!$B$4:$B$7)&lt;4,"Check milestone assumptions",IF(Q73="Hold","On hold - review",IF(F73&lt;TODAY(),"Past due - review",IF(TODAY()&gt;=K73,"Decision due - review",IF(TODAY()&gt;=J73,"Quote due - review",IF(TODAY()&gt;=I73,"Review due - review",IF(TODAY()&gt;=H73,"Preparation due - review","Scheduled")))))))))))))))</f>
        <v/>
      </c>
      <c r="T73">
        <f>IF(Assumptions!D72="","",Assumptions!D72)</f>
        <v/>
      </c>
      <c r="U73">
        <f>IF(Assumptions!F72="","",Assumptions!F72)</f>
        <v/>
      </c>
      <c r="V73">
        <f>IF(Assumptions!G72="","",Assumptions!G72)</f>
        <v/>
      </c>
    </row>
    <row r="74" ht="24" customHeight="1">
      <c r="A74" s="20" t="n"/>
      <c r="B74" s="20" t="n"/>
      <c r="C74" s="20" t="n"/>
      <c r="D74" s="20" t="n"/>
      <c r="E74" s="20" t="n"/>
      <c r="F74" s="21" t="n"/>
      <c r="G74" s="20" t="n"/>
      <c r="H74" s="17">
        <f>IF(OR(F74="",NOT(ISNUMBER(F74)),Assumptions!$B$4="",NOT(ISNUMBER(Assumptions!$B$4))),"",IFERROR(F74-Assumptions!$B$4,""))</f>
        <v/>
      </c>
      <c r="I74" s="17">
        <f>IF(OR(F74="",NOT(ISNUMBER(F74)),Assumptions!$B$5="",NOT(ISNUMBER(Assumptions!$B$5))),"",IFERROR(F74-Assumptions!$B$5,""))</f>
        <v/>
      </c>
      <c r="J74" s="17">
        <f>IF(OR(F74="",NOT(ISNUMBER(F74)),Assumptions!$B$6="",NOT(ISNUMBER(Assumptions!$B$6))),"",IFERROR(F74-Assumptions!$B$6,""))</f>
        <v/>
      </c>
      <c r="K74" s="17">
        <f>IF(OR(F74="",NOT(ISNUMBER(F74)),Assumptions!$B$7="",NOT(ISNUMBER(Assumptions!$B$7))),"",IFERROR(F74-Assumptions!$B$7,""))</f>
        <v/>
      </c>
      <c r="L74" s="20" t="n"/>
      <c r="M74" s="22" t="n"/>
      <c r="N74" s="20" t="n"/>
      <c r="O74" s="21" t="n"/>
      <c r="P74" s="24">
        <f>IF(OR(F74="",NOT(ISNUMBER(F74))),"",IFERROR(F74-TODAY(),""))</f>
        <v/>
      </c>
      <c r="Q74" s="7">
        <f>IF(L74="","",IFERROR(VLOOKUP(L74,Assumptions!$D$4:$E$11,2,FALSE),"Check status"))</f>
        <v/>
      </c>
      <c r="R74" s="5">
        <f>IF(COUNTA(A74:G74,L74:O74)=0,"",IF(OR(A74="",B74="",C74="",D74="",E74="",F74="",G74="",L74=""),"Check missing required fields",IF(NOT(ISNUMBER(F74)),"Check renewal date",IF(AND(O74&lt;&gt;"",NOT(ISNUMBER(O74))),"Check last contact date",IF(AND(ISNUMBER(O74),O74&gt;TODAY()),"Check last contact date",IF(Q74="Check status","Check status",IF(Q74="Complete","Complete",IF(Q74="Closed","Closed",IF(COUNT(Assumptions!$B$4:$B$7)&lt;4,"Check milestone assumptions",IF(Q74="Hold","On hold - review",IF(F74&lt;TODAY(),"Past due - review",IF(TODAY()&gt;=K74,"Decision due - review",IF(TODAY()&gt;=J74,"Quote due - review",IF(TODAY()&gt;=I74,"Review due - review",IF(TODAY()&gt;=H74,"Preparation due - review","Scheduled")))))))))))))))</f>
        <v/>
      </c>
      <c r="T74">
        <f>IF(Assumptions!D73="","",Assumptions!D73)</f>
        <v/>
      </c>
      <c r="U74">
        <f>IF(Assumptions!F73="","",Assumptions!F73)</f>
        <v/>
      </c>
      <c r="V74">
        <f>IF(Assumptions!G73="","",Assumptions!G73)</f>
        <v/>
      </c>
    </row>
    <row r="75" ht="24" customHeight="1">
      <c r="A75" s="20" t="n"/>
      <c r="B75" s="20" t="n"/>
      <c r="C75" s="20" t="n"/>
      <c r="D75" s="20" t="n"/>
      <c r="E75" s="20" t="n"/>
      <c r="F75" s="21" t="n"/>
      <c r="G75" s="20" t="n"/>
      <c r="H75" s="18">
        <f>IF(OR(F75="",NOT(ISNUMBER(F75)),Assumptions!$B$4="",NOT(ISNUMBER(Assumptions!$B$4))),"",IFERROR(F75-Assumptions!$B$4,""))</f>
        <v/>
      </c>
      <c r="I75" s="18">
        <f>IF(OR(F75="",NOT(ISNUMBER(F75)),Assumptions!$B$5="",NOT(ISNUMBER(Assumptions!$B$5))),"",IFERROR(F75-Assumptions!$B$5,""))</f>
        <v/>
      </c>
      <c r="J75" s="18">
        <f>IF(OR(F75="",NOT(ISNUMBER(F75)),Assumptions!$B$6="",NOT(ISNUMBER(Assumptions!$B$6))),"",IFERROR(F75-Assumptions!$B$6,""))</f>
        <v/>
      </c>
      <c r="K75" s="18">
        <f>IF(OR(F75="",NOT(ISNUMBER(F75)),Assumptions!$B$7="",NOT(ISNUMBER(Assumptions!$B$7))),"",IFERROR(F75-Assumptions!$B$7,""))</f>
        <v/>
      </c>
      <c r="L75" s="20" t="n"/>
      <c r="M75" s="22" t="n"/>
      <c r="N75" s="20" t="n"/>
      <c r="O75" s="21" t="n"/>
      <c r="P75" s="23">
        <f>IF(OR(F75="",NOT(ISNUMBER(F75))),"",IFERROR(F75-TODAY(),""))</f>
        <v/>
      </c>
      <c r="Q75" s="11">
        <f>IF(L75="","",IFERROR(VLOOKUP(L75,Assumptions!$D$4:$E$11,2,FALSE),"Check status"))</f>
        <v/>
      </c>
      <c r="R75" s="9">
        <f>IF(COUNTA(A75:G75,L75:O75)=0,"",IF(OR(A75="",B75="",C75="",D75="",E75="",F75="",G75="",L75=""),"Check missing required fields",IF(NOT(ISNUMBER(F75)),"Check renewal date",IF(AND(O75&lt;&gt;"",NOT(ISNUMBER(O75))),"Check last contact date",IF(AND(ISNUMBER(O75),O75&gt;TODAY()),"Check last contact date",IF(Q75="Check status","Check status",IF(Q75="Complete","Complete",IF(Q75="Closed","Closed",IF(COUNT(Assumptions!$B$4:$B$7)&lt;4,"Check milestone assumptions",IF(Q75="Hold","On hold - review",IF(F75&lt;TODAY(),"Past due - review",IF(TODAY()&gt;=K75,"Decision due - review",IF(TODAY()&gt;=J75,"Quote due - review",IF(TODAY()&gt;=I75,"Review due - review",IF(TODAY()&gt;=H75,"Preparation due - review","Scheduled")))))))))))))))</f>
        <v/>
      </c>
      <c r="T75">
        <f>IF(Assumptions!D74="","",Assumptions!D74)</f>
        <v/>
      </c>
      <c r="U75">
        <f>IF(Assumptions!F74="","",Assumptions!F74)</f>
        <v/>
      </c>
      <c r="V75">
        <f>IF(Assumptions!G74="","",Assumptions!G74)</f>
        <v/>
      </c>
    </row>
    <row r="76" ht="24" customHeight="1">
      <c r="A76" s="20" t="n"/>
      <c r="B76" s="20" t="n"/>
      <c r="C76" s="20" t="n"/>
      <c r="D76" s="20" t="n"/>
      <c r="E76" s="20" t="n"/>
      <c r="F76" s="21" t="n"/>
      <c r="G76" s="20" t="n"/>
      <c r="H76" s="17">
        <f>IF(OR(F76="",NOT(ISNUMBER(F76)),Assumptions!$B$4="",NOT(ISNUMBER(Assumptions!$B$4))),"",IFERROR(F76-Assumptions!$B$4,""))</f>
        <v/>
      </c>
      <c r="I76" s="17">
        <f>IF(OR(F76="",NOT(ISNUMBER(F76)),Assumptions!$B$5="",NOT(ISNUMBER(Assumptions!$B$5))),"",IFERROR(F76-Assumptions!$B$5,""))</f>
        <v/>
      </c>
      <c r="J76" s="17">
        <f>IF(OR(F76="",NOT(ISNUMBER(F76)),Assumptions!$B$6="",NOT(ISNUMBER(Assumptions!$B$6))),"",IFERROR(F76-Assumptions!$B$6,""))</f>
        <v/>
      </c>
      <c r="K76" s="17">
        <f>IF(OR(F76="",NOT(ISNUMBER(F76)),Assumptions!$B$7="",NOT(ISNUMBER(Assumptions!$B$7))),"",IFERROR(F76-Assumptions!$B$7,""))</f>
        <v/>
      </c>
      <c r="L76" s="20" t="n"/>
      <c r="M76" s="22" t="n"/>
      <c r="N76" s="20" t="n"/>
      <c r="O76" s="21" t="n"/>
      <c r="P76" s="24">
        <f>IF(OR(F76="",NOT(ISNUMBER(F76))),"",IFERROR(F76-TODAY(),""))</f>
        <v/>
      </c>
      <c r="Q76" s="7">
        <f>IF(L76="","",IFERROR(VLOOKUP(L76,Assumptions!$D$4:$E$11,2,FALSE),"Check status"))</f>
        <v/>
      </c>
      <c r="R76" s="5">
        <f>IF(COUNTA(A76:G76,L76:O76)=0,"",IF(OR(A76="",B76="",C76="",D76="",E76="",F76="",G76="",L76=""),"Check missing required fields",IF(NOT(ISNUMBER(F76)),"Check renewal date",IF(AND(O76&lt;&gt;"",NOT(ISNUMBER(O76))),"Check last contact date",IF(AND(ISNUMBER(O76),O76&gt;TODAY()),"Check last contact date",IF(Q76="Check status","Check status",IF(Q76="Complete","Complete",IF(Q76="Closed","Closed",IF(COUNT(Assumptions!$B$4:$B$7)&lt;4,"Check milestone assumptions",IF(Q76="Hold","On hold - review",IF(F76&lt;TODAY(),"Past due - review",IF(TODAY()&gt;=K76,"Decision due - review",IF(TODAY()&gt;=J76,"Quote due - review",IF(TODAY()&gt;=I76,"Review due - review",IF(TODAY()&gt;=H76,"Preparation due - review","Scheduled")))))))))))))))</f>
        <v/>
      </c>
      <c r="T76">
        <f>IF(Assumptions!D75="","",Assumptions!D75)</f>
        <v/>
      </c>
      <c r="U76">
        <f>IF(Assumptions!F75="","",Assumptions!F75)</f>
        <v/>
      </c>
      <c r="V76">
        <f>IF(Assumptions!G75="","",Assumptions!G75)</f>
        <v/>
      </c>
    </row>
    <row r="77" ht="24" customHeight="1">
      <c r="A77" s="20" t="n"/>
      <c r="B77" s="20" t="n"/>
      <c r="C77" s="20" t="n"/>
      <c r="D77" s="20" t="n"/>
      <c r="E77" s="20" t="n"/>
      <c r="F77" s="21" t="n"/>
      <c r="G77" s="20" t="n"/>
      <c r="H77" s="18">
        <f>IF(OR(F77="",NOT(ISNUMBER(F77)),Assumptions!$B$4="",NOT(ISNUMBER(Assumptions!$B$4))),"",IFERROR(F77-Assumptions!$B$4,""))</f>
        <v/>
      </c>
      <c r="I77" s="18">
        <f>IF(OR(F77="",NOT(ISNUMBER(F77)),Assumptions!$B$5="",NOT(ISNUMBER(Assumptions!$B$5))),"",IFERROR(F77-Assumptions!$B$5,""))</f>
        <v/>
      </c>
      <c r="J77" s="18">
        <f>IF(OR(F77="",NOT(ISNUMBER(F77)),Assumptions!$B$6="",NOT(ISNUMBER(Assumptions!$B$6))),"",IFERROR(F77-Assumptions!$B$6,""))</f>
        <v/>
      </c>
      <c r="K77" s="18">
        <f>IF(OR(F77="",NOT(ISNUMBER(F77)),Assumptions!$B$7="",NOT(ISNUMBER(Assumptions!$B$7))),"",IFERROR(F77-Assumptions!$B$7,""))</f>
        <v/>
      </c>
      <c r="L77" s="20" t="n"/>
      <c r="M77" s="22" t="n"/>
      <c r="N77" s="20" t="n"/>
      <c r="O77" s="21" t="n"/>
      <c r="P77" s="23">
        <f>IF(OR(F77="",NOT(ISNUMBER(F77))),"",IFERROR(F77-TODAY(),""))</f>
        <v/>
      </c>
      <c r="Q77" s="11">
        <f>IF(L77="","",IFERROR(VLOOKUP(L77,Assumptions!$D$4:$E$11,2,FALSE),"Check status"))</f>
        <v/>
      </c>
      <c r="R77" s="9">
        <f>IF(COUNTA(A77:G77,L77:O77)=0,"",IF(OR(A77="",B77="",C77="",D77="",E77="",F77="",G77="",L77=""),"Check missing required fields",IF(NOT(ISNUMBER(F77)),"Check renewal date",IF(AND(O77&lt;&gt;"",NOT(ISNUMBER(O77))),"Check last contact date",IF(AND(ISNUMBER(O77),O77&gt;TODAY()),"Check last contact date",IF(Q77="Check status","Check status",IF(Q77="Complete","Complete",IF(Q77="Closed","Closed",IF(COUNT(Assumptions!$B$4:$B$7)&lt;4,"Check milestone assumptions",IF(Q77="Hold","On hold - review",IF(F77&lt;TODAY(),"Past due - review",IF(TODAY()&gt;=K77,"Decision due - review",IF(TODAY()&gt;=J77,"Quote due - review",IF(TODAY()&gt;=I77,"Review due - review",IF(TODAY()&gt;=H77,"Preparation due - review","Scheduled")))))))))))))))</f>
        <v/>
      </c>
      <c r="T77">
        <f>IF(Assumptions!D76="","",Assumptions!D76)</f>
        <v/>
      </c>
      <c r="U77">
        <f>IF(Assumptions!F76="","",Assumptions!F76)</f>
        <v/>
      </c>
      <c r="V77">
        <f>IF(Assumptions!G76="","",Assumptions!G76)</f>
        <v/>
      </c>
    </row>
    <row r="78" ht="24" customHeight="1">
      <c r="A78" s="20" t="n"/>
      <c r="B78" s="20" t="n"/>
      <c r="C78" s="20" t="n"/>
      <c r="D78" s="20" t="n"/>
      <c r="E78" s="20" t="n"/>
      <c r="F78" s="21" t="n"/>
      <c r="G78" s="20" t="n"/>
      <c r="H78" s="17">
        <f>IF(OR(F78="",NOT(ISNUMBER(F78)),Assumptions!$B$4="",NOT(ISNUMBER(Assumptions!$B$4))),"",IFERROR(F78-Assumptions!$B$4,""))</f>
        <v/>
      </c>
      <c r="I78" s="17">
        <f>IF(OR(F78="",NOT(ISNUMBER(F78)),Assumptions!$B$5="",NOT(ISNUMBER(Assumptions!$B$5))),"",IFERROR(F78-Assumptions!$B$5,""))</f>
        <v/>
      </c>
      <c r="J78" s="17">
        <f>IF(OR(F78="",NOT(ISNUMBER(F78)),Assumptions!$B$6="",NOT(ISNUMBER(Assumptions!$B$6))),"",IFERROR(F78-Assumptions!$B$6,""))</f>
        <v/>
      </c>
      <c r="K78" s="17">
        <f>IF(OR(F78="",NOT(ISNUMBER(F78)),Assumptions!$B$7="",NOT(ISNUMBER(Assumptions!$B$7))),"",IFERROR(F78-Assumptions!$B$7,""))</f>
        <v/>
      </c>
      <c r="L78" s="20" t="n"/>
      <c r="M78" s="22" t="n"/>
      <c r="N78" s="20" t="n"/>
      <c r="O78" s="21" t="n"/>
      <c r="P78" s="24">
        <f>IF(OR(F78="",NOT(ISNUMBER(F78))),"",IFERROR(F78-TODAY(),""))</f>
        <v/>
      </c>
      <c r="Q78" s="7">
        <f>IF(L78="","",IFERROR(VLOOKUP(L78,Assumptions!$D$4:$E$11,2,FALSE),"Check status"))</f>
        <v/>
      </c>
      <c r="R78" s="5">
        <f>IF(COUNTA(A78:G78,L78:O78)=0,"",IF(OR(A78="",B78="",C78="",D78="",E78="",F78="",G78="",L78=""),"Check missing required fields",IF(NOT(ISNUMBER(F78)),"Check renewal date",IF(AND(O78&lt;&gt;"",NOT(ISNUMBER(O78))),"Check last contact date",IF(AND(ISNUMBER(O78),O78&gt;TODAY()),"Check last contact date",IF(Q78="Check status","Check status",IF(Q78="Complete","Complete",IF(Q78="Closed","Closed",IF(COUNT(Assumptions!$B$4:$B$7)&lt;4,"Check milestone assumptions",IF(Q78="Hold","On hold - review",IF(F78&lt;TODAY(),"Past due - review",IF(TODAY()&gt;=K78,"Decision due - review",IF(TODAY()&gt;=J78,"Quote due - review",IF(TODAY()&gt;=I78,"Review due - review",IF(TODAY()&gt;=H78,"Preparation due - review","Scheduled")))))))))))))))</f>
        <v/>
      </c>
      <c r="T78">
        <f>IF(Assumptions!D77="","",Assumptions!D77)</f>
        <v/>
      </c>
      <c r="U78">
        <f>IF(Assumptions!F77="","",Assumptions!F77)</f>
        <v/>
      </c>
      <c r="V78">
        <f>IF(Assumptions!G77="","",Assumptions!G77)</f>
        <v/>
      </c>
    </row>
    <row r="79" ht="24" customHeight="1">
      <c r="A79" s="20" t="n"/>
      <c r="B79" s="20" t="n"/>
      <c r="C79" s="20" t="n"/>
      <c r="D79" s="20" t="n"/>
      <c r="E79" s="20" t="n"/>
      <c r="F79" s="21" t="n"/>
      <c r="G79" s="20" t="n"/>
      <c r="H79" s="18">
        <f>IF(OR(F79="",NOT(ISNUMBER(F79)),Assumptions!$B$4="",NOT(ISNUMBER(Assumptions!$B$4))),"",IFERROR(F79-Assumptions!$B$4,""))</f>
        <v/>
      </c>
      <c r="I79" s="18">
        <f>IF(OR(F79="",NOT(ISNUMBER(F79)),Assumptions!$B$5="",NOT(ISNUMBER(Assumptions!$B$5))),"",IFERROR(F79-Assumptions!$B$5,""))</f>
        <v/>
      </c>
      <c r="J79" s="18">
        <f>IF(OR(F79="",NOT(ISNUMBER(F79)),Assumptions!$B$6="",NOT(ISNUMBER(Assumptions!$B$6))),"",IFERROR(F79-Assumptions!$B$6,""))</f>
        <v/>
      </c>
      <c r="K79" s="18">
        <f>IF(OR(F79="",NOT(ISNUMBER(F79)),Assumptions!$B$7="",NOT(ISNUMBER(Assumptions!$B$7))),"",IFERROR(F79-Assumptions!$B$7,""))</f>
        <v/>
      </c>
      <c r="L79" s="20" t="n"/>
      <c r="M79" s="22" t="n"/>
      <c r="N79" s="20" t="n"/>
      <c r="O79" s="21" t="n"/>
      <c r="P79" s="23">
        <f>IF(OR(F79="",NOT(ISNUMBER(F79))),"",IFERROR(F79-TODAY(),""))</f>
        <v/>
      </c>
      <c r="Q79" s="11">
        <f>IF(L79="","",IFERROR(VLOOKUP(L79,Assumptions!$D$4:$E$11,2,FALSE),"Check status"))</f>
        <v/>
      </c>
      <c r="R79" s="9">
        <f>IF(COUNTA(A79:G79,L79:O79)=0,"",IF(OR(A79="",B79="",C79="",D79="",E79="",F79="",G79="",L79=""),"Check missing required fields",IF(NOT(ISNUMBER(F79)),"Check renewal date",IF(AND(O79&lt;&gt;"",NOT(ISNUMBER(O79))),"Check last contact date",IF(AND(ISNUMBER(O79),O79&gt;TODAY()),"Check last contact date",IF(Q79="Check status","Check status",IF(Q79="Complete","Complete",IF(Q79="Closed","Closed",IF(COUNT(Assumptions!$B$4:$B$7)&lt;4,"Check milestone assumptions",IF(Q79="Hold","On hold - review",IF(F79&lt;TODAY(),"Past due - review",IF(TODAY()&gt;=K79,"Decision due - review",IF(TODAY()&gt;=J79,"Quote due - review",IF(TODAY()&gt;=I79,"Review due - review",IF(TODAY()&gt;=H79,"Preparation due - review","Scheduled")))))))))))))))</f>
        <v/>
      </c>
      <c r="T79">
        <f>IF(Assumptions!D78="","",Assumptions!D78)</f>
        <v/>
      </c>
      <c r="U79">
        <f>IF(Assumptions!F78="","",Assumptions!F78)</f>
        <v/>
      </c>
      <c r="V79">
        <f>IF(Assumptions!G78="","",Assumptions!G78)</f>
        <v/>
      </c>
    </row>
    <row r="80" ht="24" customHeight="1">
      <c r="A80" s="20" t="n"/>
      <c r="B80" s="20" t="n"/>
      <c r="C80" s="20" t="n"/>
      <c r="D80" s="20" t="n"/>
      <c r="E80" s="20" t="n"/>
      <c r="F80" s="21" t="n"/>
      <c r="G80" s="20" t="n"/>
      <c r="H80" s="17">
        <f>IF(OR(F80="",NOT(ISNUMBER(F80)),Assumptions!$B$4="",NOT(ISNUMBER(Assumptions!$B$4))),"",IFERROR(F80-Assumptions!$B$4,""))</f>
        <v/>
      </c>
      <c r="I80" s="17">
        <f>IF(OR(F80="",NOT(ISNUMBER(F80)),Assumptions!$B$5="",NOT(ISNUMBER(Assumptions!$B$5))),"",IFERROR(F80-Assumptions!$B$5,""))</f>
        <v/>
      </c>
      <c r="J80" s="17">
        <f>IF(OR(F80="",NOT(ISNUMBER(F80)),Assumptions!$B$6="",NOT(ISNUMBER(Assumptions!$B$6))),"",IFERROR(F80-Assumptions!$B$6,""))</f>
        <v/>
      </c>
      <c r="K80" s="17">
        <f>IF(OR(F80="",NOT(ISNUMBER(F80)),Assumptions!$B$7="",NOT(ISNUMBER(Assumptions!$B$7))),"",IFERROR(F80-Assumptions!$B$7,""))</f>
        <v/>
      </c>
      <c r="L80" s="20" t="n"/>
      <c r="M80" s="22" t="n"/>
      <c r="N80" s="20" t="n"/>
      <c r="O80" s="21" t="n"/>
      <c r="P80" s="24">
        <f>IF(OR(F80="",NOT(ISNUMBER(F80))),"",IFERROR(F80-TODAY(),""))</f>
        <v/>
      </c>
      <c r="Q80" s="7">
        <f>IF(L80="","",IFERROR(VLOOKUP(L80,Assumptions!$D$4:$E$11,2,FALSE),"Check status"))</f>
        <v/>
      </c>
      <c r="R80" s="5">
        <f>IF(COUNTA(A80:G80,L80:O80)=0,"",IF(OR(A80="",B80="",C80="",D80="",E80="",F80="",G80="",L80=""),"Check missing required fields",IF(NOT(ISNUMBER(F80)),"Check renewal date",IF(AND(O80&lt;&gt;"",NOT(ISNUMBER(O80))),"Check last contact date",IF(AND(ISNUMBER(O80),O80&gt;TODAY()),"Check last contact date",IF(Q80="Check status","Check status",IF(Q80="Complete","Complete",IF(Q80="Closed","Closed",IF(COUNT(Assumptions!$B$4:$B$7)&lt;4,"Check milestone assumptions",IF(Q80="Hold","On hold - review",IF(F80&lt;TODAY(),"Past due - review",IF(TODAY()&gt;=K80,"Decision due - review",IF(TODAY()&gt;=J80,"Quote due - review",IF(TODAY()&gt;=I80,"Review due - review",IF(TODAY()&gt;=H80,"Preparation due - review","Scheduled")))))))))))))))</f>
        <v/>
      </c>
      <c r="T80">
        <f>IF(Assumptions!D79="","",Assumptions!D79)</f>
        <v/>
      </c>
      <c r="U80">
        <f>IF(Assumptions!F79="","",Assumptions!F79)</f>
        <v/>
      </c>
      <c r="V80">
        <f>IF(Assumptions!G79="","",Assumptions!G79)</f>
        <v/>
      </c>
    </row>
    <row r="81" ht="24" customHeight="1">
      <c r="A81" s="20" t="n"/>
      <c r="B81" s="20" t="n"/>
      <c r="C81" s="20" t="n"/>
      <c r="D81" s="20" t="n"/>
      <c r="E81" s="20" t="n"/>
      <c r="F81" s="21" t="n"/>
      <c r="G81" s="20" t="n"/>
      <c r="H81" s="18">
        <f>IF(OR(F81="",NOT(ISNUMBER(F81)),Assumptions!$B$4="",NOT(ISNUMBER(Assumptions!$B$4))),"",IFERROR(F81-Assumptions!$B$4,""))</f>
        <v/>
      </c>
      <c r="I81" s="18">
        <f>IF(OR(F81="",NOT(ISNUMBER(F81)),Assumptions!$B$5="",NOT(ISNUMBER(Assumptions!$B$5))),"",IFERROR(F81-Assumptions!$B$5,""))</f>
        <v/>
      </c>
      <c r="J81" s="18">
        <f>IF(OR(F81="",NOT(ISNUMBER(F81)),Assumptions!$B$6="",NOT(ISNUMBER(Assumptions!$B$6))),"",IFERROR(F81-Assumptions!$B$6,""))</f>
        <v/>
      </c>
      <c r="K81" s="18">
        <f>IF(OR(F81="",NOT(ISNUMBER(F81)),Assumptions!$B$7="",NOT(ISNUMBER(Assumptions!$B$7))),"",IFERROR(F81-Assumptions!$B$7,""))</f>
        <v/>
      </c>
      <c r="L81" s="20" t="n"/>
      <c r="M81" s="22" t="n"/>
      <c r="N81" s="20" t="n"/>
      <c r="O81" s="21" t="n"/>
      <c r="P81" s="23">
        <f>IF(OR(F81="",NOT(ISNUMBER(F81))),"",IFERROR(F81-TODAY(),""))</f>
        <v/>
      </c>
      <c r="Q81" s="11">
        <f>IF(L81="","",IFERROR(VLOOKUP(L81,Assumptions!$D$4:$E$11,2,FALSE),"Check status"))</f>
        <v/>
      </c>
      <c r="R81" s="9">
        <f>IF(COUNTA(A81:G81,L81:O81)=0,"",IF(OR(A81="",B81="",C81="",D81="",E81="",F81="",G81="",L81=""),"Check missing required fields",IF(NOT(ISNUMBER(F81)),"Check renewal date",IF(AND(O81&lt;&gt;"",NOT(ISNUMBER(O81))),"Check last contact date",IF(AND(ISNUMBER(O81),O81&gt;TODAY()),"Check last contact date",IF(Q81="Check status","Check status",IF(Q81="Complete","Complete",IF(Q81="Closed","Closed",IF(COUNT(Assumptions!$B$4:$B$7)&lt;4,"Check milestone assumptions",IF(Q81="Hold","On hold - review",IF(F81&lt;TODAY(),"Past due - review",IF(TODAY()&gt;=K81,"Decision due - review",IF(TODAY()&gt;=J81,"Quote due - review",IF(TODAY()&gt;=I81,"Review due - review",IF(TODAY()&gt;=H81,"Preparation due - review","Scheduled")))))))))))))))</f>
        <v/>
      </c>
      <c r="T81">
        <f>IF(Assumptions!D80="","",Assumptions!D80)</f>
        <v/>
      </c>
      <c r="U81">
        <f>IF(Assumptions!F80="","",Assumptions!F80)</f>
        <v/>
      </c>
      <c r="V81">
        <f>IF(Assumptions!G80="","",Assumptions!G80)</f>
        <v/>
      </c>
    </row>
    <row r="82" ht="24" customHeight="1">
      <c r="A82" s="20" t="n"/>
      <c r="B82" s="20" t="n"/>
      <c r="C82" s="20" t="n"/>
      <c r="D82" s="20" t="n"/>
      <c r="E82" s="20" t="n"/>
      <c r="F82" s="21" t="n"/>
      <c r="G82" s="20" t="n"/>
      <c r="H82" s="17">
        <f>IF(OR(F82="",NOT(ISNUMBER(F82)),Assumptions!$B$4="",NOT(ISNUMBER(Assumptions!$B$4))),"",IFERROR(F82-Assumptions!$B$4,""))</f>
        <v/>
      </c>
      <c r="I82" s="17">
        <f>IF(OR(F82="",NOT(ISNUMBER(F82)),Assumptions!$B$5="",NOT(ISNUMBER(Assumptions!$B$5))),"",IFERROR(F82-Assumptions!$B$5,""))</f>
        <v/>
      </c>
      <c r="J82" s="17">
        <f>IF(OR(F82="",NOT(ISNUMBER(F82)),Assumptions!$B$6="",NOT(ISNUMBER(Assumptions!$B$6))),"",IFERROR(F82-Assumptions!$B$6,""))</f>
        <v/>
      </c>
      <c r="K82" s="17">
        <f>IF(OR(F82="",NOT(ISNUMBER(F82)),Assumptions!$B$7="",NOT(ISNUMBER(Assumptions!$B$7))),"",IFERROR(F82-Assumptions!$B$7,""))</f>
        <v/>
      </c>
      <c r="L82" s="20" t="n"/>
      <c r="M82" s="22" t="n"/>
      <c r="N82" s="20" t="n"/>
      <c r="O82" s="21" t="n"/>
      <c r="P82" s="24">
        <f>IF(OR(F82="",NOT(ISNUMBER(F82))),"",IFERROR(F82-TODAY(),""))</f>
        <v/>
      </c>
      <c r="Q82" s="7">
        <f>IF(L82="","",IFERROR(VLOOKUP(L82,Assumptions!$D$4:$E$11,2,FALSE),"Check status"))</f>
        <v/>
      </c>
      <c r="R82" s="5">
        <f>IF(COUNTA(A82:G82,L82:O82)=0,"",IF(OR(A82="",B82="",C82="",D82="",E82="",F82="",G82="",L82=""),"Check missing required fields",IF(NOT(ISNUMBER(F82)),"Check renewal date",IF(AND(O82&lt;&gt;"",NOT(ISNUMBER(O82))),"Check last contact date",IF(AND(ISNUMBER(O82),O82&gt;TODAY()),"Check last contact date",IF(Q82="Check status","Check status",IF(Q82="Complete","Complete",IF(Q82="Closed","Closed",IF(COUNT(Assumptions!$B$4:$B$7)&lt;4,"Check milestone assumptions",IF(Q82="Hold","On hold - review",IF(F82&lt;TODAY(),"Past due - review",IF(TODAY()&gt;=K82,"Decision due - review",IF(TODAY()&gt;=J82,"Quote due - review",IF(TODAY()&gt;=I82,"Review due - review",IF(TODAY()&gt;=H82,"Preparation due - review","Scheduled")))))))))))))))</f>
        <v/>
      </c>
      <c r="T82">
        <f>IF(Assumptions!D81="","",Assumptions!D81)</f>
        <v/>
      </c>
      <c r="U82">
        <f>IF(Assumptions!F81="","",Assumptions!F81)</f>
        <v/>
      </c>
      <c r="V82">
        <f>IF(Assumptions!G81="","",Assumptions!G81)</f>
        <v/>
      </c>
    </row>
    <row r="83" ht="24" customHeight="1">
      <c r="A83" s="20" t="n"/>
      <c r="B83" s="20" t="n"/>
      <c r="C83" s="20" t="n"/>
      <c r="D83" s="20" t="n"/>
      <c r="E83" s="20" t="n"/>
      <c r="F83" s="21" t="n"/>
      <c r="G83" s="20" t="n"/>
      <c r="H83" s="18">
        <f>IF(OR(F83="",NOT(ISNUMBER(F83)),Assumptions!$B$4="",NOT(ISNUMBER(Assumptions!$B$4))),"",IFERROR(F83-Assumptions!$B$4,""))</f>
        <v/>
      </c>
      <c r="I83" s="18">
        <f>IF(OR(F83="",NOT(ISNUMBER(F83)),Assumptions!$B$5="",NOT(ISNUMBER(Assumptions!$B$5))),"",IFERROR(F83-Assumptions!$B$5,""))</f>
        <v/>
      </c>
      <c r="J83" s="18">
        <f>IF(OR(F83="",NOT(ISNUMBER(F83)),Assumptions!$B$6="",NOT(ISNUMBER(Assumptions!$B$6))),"",IFERROR(F83-Assumptions!$B$6,""))</f>
        <v/>
      </c>
      <c r="K83" s="18">
        <f>IF(OR(F83="",NOT(ISNUMBER(F83)),Assumptions!$B$7="",NOT(ISNUMBER(Assumptions!$B$7))),"",IFERROR(F83-Assumptions!$B$7,""))</f>
        <v/>
      </c>
      <c r="L83" s="20" t="n"/>
      <c r="M83" s="22" t="n"/>
      <c r="N83" s="20" t="n"/>
      <c r="O83" s="21" t="n"/>
      <c r="P83" s="23">
        <f>IF(OR(F83="",NOT(ISNUMBER(F83))),"",IFERROR(F83-TODAY(),""))</f>
        <v/>
      </c>
      <c r="Q83" s="11">
        <f>IF(L83="","",IFERROR(VLOOKUP(L83,Assumptions!$D$4:$E$11,2,FALSE),"Check status"))</f>
        <v/>
      </c>
      <c r="R83" s="9">
        <f>IF(COUNTA(A83:G83,L83:O83)=0,"",IF(OR(A83="",B83="",C83="",D83="",E83="",F83="",G83="",L83=""),"Check missing required fields",IF(NOT(ISNUMBER(F83)),"Check renewal date",IF(AND(O83&lt;&gt;"",NOT(ISNUMBER(O83))),"Check last contact date",IF(AND(ISNUMBER(O83),O83&gt;TODAY()),"Check last contact date",IF(Q83="Check status","Check status",IF(Q83="Complete","Complete",IF(Q83="Closed","Closed",IF(COUNT(Assumptions!$B$4:$B$7)&lt;4,"Check milestone assumptions",IF(Q83="Hold","On hold - review",IF(F83&lt;TODAY(),"Past due - review",IF(TODAY()&gt;=K83,"Decision due - review",IF(TODAY()&gt;=J83,"Quote due - review",IF(TODAY()&gt;=I83,"Review due - review",IF(TODAY()&gt;=H83,"Preparation due - review","Scheduled")))))))))))))))</f>
        <v/>
      </c>
      <c r="T83">
        <f>IF(Assumptions!D82="","",Assumptions!D82)</f>
        <v/>
      </c>
      <c r="U83">
        <f>IF(Assumptions!F82="","",Assumptions!F82)</f>
        <v/>
      </c>
      <c r="V83">
        <f>IF(Assumptions!G82="","",Assumptions!G82)</f>
        <v/>
      </c>
    </row>
    <row r="84" ht="24" customHeight="1">
      <c r="A84" s="20" t="n"/>
      <c r="B84" s="20" t="n"/>
      <c r="C84" s="20" t="n"/>
      <c r="D84" s="20" t="n"/>
      <c r="E84" s="20" t="n"/>
      <c r="F84" s="21" t="n"/>
      <c r="G84" s="20" t="n"/>
      <c r="H84" s="17">
        <f>IF(OR(F84="",NOT(ISNUMBER(F84)),Assumptions!$B$4="",NOT(ISNUMBER(Assumptions!$B$4))),"",IFERROR(F84-Assumptions!$B$4,""))</f>
        <v/>
      </c>
      <c r="I84" s="17">
        <f>IF(OR(F84="",NOT(ISNUMBER(F84)),Assumptions!$B$5="",NOT(ISNUMBER(Assumptions!$B$5))),"",IFERROR(F84-Assumptions!$B$5,""))</f>
        <v/>
      </c>
      <c r="J84" s="17">
        <f>IF(OR(F84="",NOT(ISNUMBER(F84)),Assumptions!$B$6="",NOT(ISNUMBER(Assumptions!$B$6))),"",IFERROR(F84-Assumptions!$B$6,""))</f>
        <v/>
      </c>
      <c r="K84" s="17">
        <f>IF(OR(F84="",NOT(ISNUMBER(F84)),Assumptions!$B$7="",NOT(ISNUMBER(Assumptions!$B$7))),"",IFERROR(F84-Assumptions!$B$7,""))</f>
        <v/>
      </c>
      <c r="L84" s="20" t="n"/>
      <c r="M84" s="22" t="n"/>
      <c r="N84" s="20" t="n"/>
      <c r="O84" s="21" t="n"/>
      <c r="P84" s="24">
        <f>IF(OR(F84="",NOT(ISNUMBER(F84))),"",IFERROR(F84-TODAY(),""))</f>
        <v/>
      </c>
      <c r="Q84" s="7">
        <f>IF(L84="","",IFERROR(VLOOKUP(L84,Assumptions!$D$4:$E$11,2,FALSE),"Check status"))</f>
        <v/>
      </c>
      <c r="R84" s="5">
        <f>IF(COUNTA(A84:G84,L84:O84)=0,"",IF(OR(A84="",B84="",C84="",D84="",E84="",F84="",G84="",L84=""),"Check missing required fields",IF(NOT(ISNUMBER(F84)),"Check renewal date",IF(AND(O84&lt;&gt;"",NOT(ISNUMBER(O84))),"Check last contact date",IF(AND(ISNUMBER(O84),O84&gt;TODAY()),"Check last contact date",IF(Q84="Check status","Check status",IF(Q84="Complete","Complete",IF(Q84="Closed","Closed",IF(COUNT(Assumptions!$B$4:$B$7)&lt;4,"Check milestone assumptions",IF(Q84="Hold","On hold - review",IF(F84&lt;TODAY(),"Past due - review",IF(TODAY()&gt;=K84,"Decision due - review",IF(TODAY()&gt;=J84,"Quote due - review",IF(TODAY()&gt;=I84,"Review due - review",IF(TODAY()&gt;=H84,"Preparation due - review","Scheduled")))))))))))))))</f>
        <v/>
      </c>
      <c r="T84">
        <f>IF(Assumptions!D83="","",Assumptions!D83)</f>
        <v/>
      </c>
      <c r="U84">
        <f>IF(Assumptions!F83="","",Assumptions!F83)</f>
        <v/>
      </c>
      <c r="V84">
        <f>IF(Assumptions!G83="","",Assumptions!G83)</f>
        <v/>
      </c>
    </row>
    <row r="85" ht="24" customHeight="1">
      <c r="A85" s="20" t="n"/>
      <c r="B85" s="20" t="n"/>
      <c r="C85" s="20" t="n"/>
      <c r="D85" s="20" t="n"/>
      <c r="E85" s="20" t="n"/>
      <c r="F85" s="21" t="n"/>
      <c r="G85" s="20" t="n"/>
      <c r="H85" s="18">
        <f>IF(OR(F85="",NOT(ISNUMBER(F85)),Assumptions!$B$4="",NOT(ISNUMBER(Assumptions!$B$4))),"",IFERROR(F85-Assumptions!$B$4,""))</f>
        <v/>
      </c>
      <c r="I85" s="18">
        <f>IF(OR(F85="",NOT(ISNUMBER(F85)),Assumptions!$B$5="",NOT(ISNUMBER(Assumptions!$B$5))),"",IFERROR(F85-Assumptions!$B$5,""))</f>
        <v/>
      </c>
      <c r="J85" s="18">
        <f>IF(OR(F85="",NOT(ISNUMBER(F85)),Assumptions!$B$6="",NOT(ISNUMBER(Assumptions!$B$6))),"",IFERROR(F85-Assumptions!$B$6,""))</f>
        <v/>
      </c>
      <c r="K85" s="18">
        <f>IF(OR(F85="",NOT(ISNUMBER(F85)),Assumptions!$B$7="",NOT(ISNUMBER(Assumptions!$B$7))),"",IFERROR(F85-Assumptions!$B$7,""))</f>
        <v/>
      </c>
      <c r="L85" s="20" t="n"/>
      <c r="M85" s="22" t="n"/>
      <c r="N85" s="20" t="n"/>
      <c r="O85" s="21" t="n"/>
      <c r="P85" s="23">
        <f>IF(OR(F85="",NOT(ISNUMBER(F85))),"",IFERROR(F85-TODAY(),""))</f>
        <v/>
      </c>
      <c r="Q85" s="11">
        <f>IF(L85="","",IFERROR(VLOOKUP(L85,Assumptions!$D$4:$E$11,2,FALSE),"Check status"))</f>
        <v/>
      </c>
      <c r="R85" s="9">
        <f>IF(COUNTA(A85:G85,L85:O85)=0,"",IF(OR(A85="",B85="",C85="",D85="",E85="",F85="",G85="",L85=""),"Check missing required fields",IF(NOT(ISNUMBER(F85)),"Check renewal date",IF(AND(O85&lt;&gt;"",NOT(ISNUMBER(O85))),"Check last contact date",IF(AND(ISNUMBER(O85),O85&gt;TODAY()),"Check last contact date",IF(Q85="Check status","Check status",IF(Q85="Complete","Complete",IF(Q85="Closed","Closed",IF(COUNT(Assumptions!$B$4:$B$7)&lt;4,"Check milestone assumptions",IF(Q85="Hold","On hold - review",IF(F85&lt;TODAY(),"Past due - review",IF(TODAY()&gt;=K85,"Decision due - review",IF(TODAY()&gt;=J85,"Quote due - review",IF(TODAY()&gt;=I85,"Review due - review",IF(TODAY()&gt;=H85,"Preparation due - review","Scheduled")))))))))))))))</f>
        <v/>
      </c>
      <c r="T85">
        <f>IF(Assumptions!D84="","",Assumptions!D84)</f>
        <v/>
      </c>
      <c r="U85">
        <f>IF(Assumptions!F84="","",Assumptions!F84)</f>
        <v/>
      </c>
      <c r="V85">
        <f>IF(Assumptions!G84="","",Assumptions!G84)</f>
        <v/>
      </c>
    </row>
    <row r="86" ht="24" customHeight="1">
      <c r="A86" s="20" t="n"/>
      <c r="B86" s="20" t="n"/>
      <c r="C86" s="20" t="n"/>
      <c r="D86" s="20" t="n"/>
      <c r="E86" s="20" t="n"/>
      <c r="F86" s="21" t="n"/>
      <c r="G86" s="20" t="n"/>
      <c r="H86" s="17">
        <f>IF(OR(F86="",NOT(ISNUMBER(F86)),Assumptions!$B$4="",NOT(ISNUMBER(Assumptions!$B$4))),"",IFERROR(F86-Assumptions!$B$4,""))</f>
        <v/>
      </c>
      <c r="I86" s="17">
        <f>IF(OR(F86="",NOT(ISNUMBER(F86)),Assumptions!$B$5="",NOT(ISNUMBER(Assumptions!$B$5))),"",IFERROR(F86-Assumptions!$B$5,""))</f>
        <v/>
      </c>
      <c r="J86" s="17">
        <f>IF(OR(F86="",NOT(ISNUMBER(F86)),Assumptions!$B$6="",NOT(ISNUMBER(Assumptions!$B$6))),"",IFERROR(F86-Assumptions!$B$6,""))</f>
        <v/>
      </c>
      <c r="K86" s="17">
        <f>IF(OR(F86="",NOT(ISNUMBER(F86)),Assumptions!$B$7="",NOT(ISNUMBER(Assumptions!$B$7))),"",IFERROR(F86-Assumptions!$B$7,""))</f>
        <v/>
      </c>
      <c r="L86" s="20" t="n"/>
      <c r="M86" s="22" t="n"/>
      <c r="N86" s="20" t="n"/>
      <c r="O86" s="21" t="n"/>
      <c r="P86" s="24">
        <f>IF(OR(F86="",NOT(ISNUMBER(F86))),"",IFERROR(F86-TODAY(),""))</f>
        <v/>
      </c>
      <c r="Q86" s="7">
        <f>IF(L86="","",IFERROR(VLOOKUP(L86,Assumptions!$D$4:$E$11,2,FALSE),"Check status"))</f>
        <v/>
      </c>
      <c r="R86" s="5">
        <f>IF(COUNTA(A86:G86,L86:O86)=0,"",IF(OR(A86="",B86="",C86="",D86="",E86="",F86="",G86="",L86=""),"Check missing required fields",IF(NOT(ISNUMBER(F86)),"Check renewal date",IF(AND(O86&lt;&gt;"",NOT(ISNUMBER(O86))),"Check last contact date",IF(AND(ISNUMBER(O86),O86&gt;TODAY()),"Check last contact date",IF(Q86="Check status","Check status",IF(Q86="Complete","Complete",IF(Q86="Closed","Closed",IF(COUNT(Assumptions!$B$4:$B$7)&lt;4,"Check milestone assumptions",IF(Q86="Hold","On hold - review",IF(F86&lt;TODAY(),"Past due - review",IF(TODAY()&gt;=K86,"Decision due - review",IF(TODAY()&gt;=J86,"Quote due - review",IF(TODAY()&gt;=I86,"Review due - review",IF(TODAY()&gt;=H86,"Preparation due - review","Scheduled")))))))))))))))</f>
        <v/>
      </c>
      <c r="T86">
        <f>IF(Assumptions!D85="","",Assumptions!D85)</f>
        <v/>
      </c>
      <c r="U86">
        <f>IF(Assumptions!F85="","",Assumptions!F85)</f>
        <v/>
      </c>
      <c r="V86">
        <f>IF(Assumptions!G85="","",Assumptions!G85)</f>
        <v/>
      </c>
    </row>
    <row r="87" ht="24" customHeight="1">
      <c r="A87" s="20" t="n"/>
      <c r="B87" s="20" t="n"/>
      <c r="C87" s="20" t="n"/>
      <c r="D87" s="20" t="n"/>
      <c r="E87" s="20" t="n"/>
      <c r="F87" s="21" t="n"/>
      <c r="G87" s="20" t="n"/>
      <c r="H87" s="18">
        <f>IF(OR(F87="",NOT(ISNUMBER(F87)),Assumptions!$B$4="",NOT(ISNUMBER(Assumptions!$B$4))),"",IFERROR(F87-Assumptions!$B$4,""))</f>
        <v/>
      </c>
      <c r="I87" s="18">
        <f>IF(OR(F87="",NOT(ISNUMBER(F87)),Assumptions!$B$5="",NOT(ISNUMBER(Assumptions!$B$5))),"",IFERROR(F87-Assumptions!$B$5,""))</f>
        <v/>
      </c>
      <c r="J87" s="18">
        <f>IF(OR(F87="",NOT(ISNUMBER(F87)),Assumptions!$B$6="",NOT(ISNUMBER(Assumptions!$B$6))),"",IFERROR(F87-Assumptions!$B$6,""))</f>
        <v/>
      </c>
      <c r="K87" s="18">
        <f>IF(OR(F87="",NOT(ISNUMBER(F87)),Assumptions!$B$7="",NOT(ISNUMBER(Assumptions!$B$7))),"",IFERROR(F87-Assumptions!$B$7,""))</f>
        <v/>
      </c>
      <c r="L87" s="20" t="n"/>
      <c r="M87" s="22" t="n"/>
      <c r="N87" s="20" t="n"/>
      <c r="O87" s="21" t="n"/>
      <c r="P87" s="23">
        <f>IF(OR(F87="",NOT(ISNUMBER(F87))),"",IFERROR(F87-TODAY(),""))</f>
        <v/>
      </c>
      <c r="Q87" s="11">
        <f>IF(L87="","",IFERROR(VLOOKUP(L87,Assumptions!$D$4:$E$11,2,FALSE),"Check status"))</f>
        <v/>
      </c>
      <c r="R87" s="9">
        <f>IF(COUNTA(A87:G87,L87:O87)=0,"",IF(OR(A87="",B87="",C87="",D87="",E87="",F87="",G87="",L87=""),"Check missing required fields",IF(NOT(ISNUMBER(F87)),"Check renewal date",IF(AND(O87&lt;&gt;"",NOT(ISNUMBER(O87))),"Check last contact date",IF(AND(ISNUMBER(O87),O87&gt;TODAY()),"Check last contact date",IF(Q87="Check status","Check status",IF(Q87="Complete","Complete",IF(Q87="Closed","Closed",IF(COUNT(Assumptions!$B$4:$B$7)&lt;4,"Check milestone assumptions",IF(Q87="Hold","On hold - review",IF(F87&lt;TODAY(),"Past due - review",IF(TODAY()&gt;=K87,"Decision due - review",IF(TODAY()&gt;=J87,"Quote due - review",IF(TODAY()&gt;=I87,"Review due - review",IF(TODAY()&gt;=H87,"Preparation due - review","Scheduled")))))))))))))))</f>
        <v/>
      </c>
      <c r="T87">
        <f>IF(Assumptions!D86="","",Assumptions!D86)</f>
        <v/>
      </c>
      <c r="U87">
        <f>IF(Assumptions!F86="","",Assumptions!F86)</f>
        <v/>
      </c>
      <c r="V87">
        <f>IF(Assumptions!G86="","",Assumptions!G86)</f>
        <v/>
      </c>
    </row>
    <row r="88" ht="24" customHeight="1">
      <c r="A88" s="20" t="n"/>
      <c r="B88" s="20" t="n"/>
      <c r="C88" s="20" t="n"/>
      <c r="D88" s="20" t="n"/>
      <c r="E88" s="20" t="n"/>
      <c r="F88" s="21" t="n"/>
      <c r="G88" s="20" t="n"/>
      <c r="H88" s="17">
        <f>IF(OR(F88="",NOT(ISNUMBER(F88)),Assumptions!$B$4="",NOT(ISNUMBER(Assumptions!$B$4))),"",IFERROR(F88-Assumptions!$B$4,""))</f>
        <v/>
      </c>
      <c r="I88" s="17">
        <f>IF(OR(F88="",NOT(ISNUMBER(F88)),Assumptions!$B$5="",NOT(ISNUMBER(Assumptions!$B$5))),"",IFERROR(F88-Assumptions!$B$5,""))</f>
        <v/>
      </c>
      <c r="J88" s="17">
        <f>IF(OR(F88="",NOT(ISNUMBER(F88)),Assumptions!$B$6="",NOT(ISNUMBER(Assumptions!$B$6))),"",IFERROR(F88-Assumptions!$B$6,""))</f>
        <v/>
      </c>
      <c r="K88" s="17">
        <f>IF(OR(F88="",NOT(ISNUMBER(F88)),Assumptions!$B$7="",NOT(ISNUMBER(Assumptions!$B$7))),"",IFERROR(F88-Assumptions!$B$7,""))</f>
        <v/>
      </c>
      <c r="L88" s="20" t="n"/>
      <c r="M88" s="22" t="n"/>
      <c r="N88" s="20" t="n"/>
      <c r="O88" s="21" t="n"/>
      <c r="P88" s="24">
        <f>IF(OR(F88="",NOT(ISNUMBER(F88))),"",IFERROR(F88-TODAY(),""))</f>
        <v/>
      </c>
      <c r="Q88" s="7">
        <f>IF(L88="","",IFERROR(VLOOKUP(L88,Assumptions!$D$4:$E$11,2,FALSE),"Check status"))</f>
        <v/>
      </c>
      <c r="R88" s="5">
        <f>IF(COUNTA(A88:G88,L88:O88)=0,"",IF(OR(A88="",B88="",C88="",D88="",E88="",F88="",G88="",L88=""),"Check missing required fields",IF(NOT(ISNUMBER(F88)),"Check renewal date",IF(AND(O88&lt;&gt;"",NOT(ISNUMBER(O88))),"Check last contact date",IF(AND(ISNUMBER(O88),O88&gt;TODAY()),"Check last contact date",IF(Q88="Check status","Check status",IF(Q88="Complete","Complete",IF(Q88="Closed","Closed",IF(COUNT(Assumptions!$B$4:$B$7)&lt;4,"Check milestone assumptions",IF(Q88="Hold","On hold - review",IF(F88&lt;TODAY(),"Past due - review",IF(TODAY()&gt;=K88,"Decision due - review",IF(TODAY()&gt;=J88,"Quote due - review",IF(TODAY()&gt;=I88,"Review due - review",IF(TODAY()&gt;=H88,"Preparation due - review","Scheduled")))))))))))))))</f>
        <v/>
      </c>
      <c r="T88">
        <f>IF(Assumptions!D87="","",Assumptions!D87)</f>
        <v/>
      </c>
      <c r="U88">
        <f>IF(Assumptions!F87="","",Assumptions!F87)</f>
        <v/>
      </c>
      <c r="V88">
        <f>IF(Assumptions!G87="","",Assumptions!G87)</f>
        <v/>
      </c>
    </row>
    <row r="89" ht="24" customHeight="1">
      <c r="A89" s="20" t="n"/>
      <c r="B89" s="20" t="n"/>
      <c r="C89" s="20" t="n"/>
      <c r="D89" s="20" t="n"/>
      <c r="E89" s="20" t="n"/>
      <c r="F89" s="21" t="n"/>
      <c r="G89" s="20" t="n"/>
      <c r="H89" s="18">
        <f>IF(OR(F89="",NOT(ISNUMBER(F89)),Assumptions!$B$4="",NOT(ISNUMBER(Assumptions!$B$4))),"",IFERROR(F89-Assumptions!$B$4,""))</f>
        <v/>
      </c>
      <c r="I89" s="18">
        <f>IF(OR(F89="",NOT(ISNUMBER(F89)),Assumptions!$B$5="",NOT(ISNUMBER(Assumptions!$B$5))),"",IFERROR(F89-Assumptions!$B$5,""))</f>
        <v/>
      </c>
      <c r="J89" s="18">
        <f>IF(OR(F89="",NOT(ISNUMBER(F89)),Assumptions!$B$6="",NOT(ISNUMBER(Assumptions!$B$6))),"",IFERROR(F89-Assumptions!$B$6,""))</f>
        <v/>
      </c>
      <c r="K89" s="18">
        <f>IF(OR(F89="",NOT(ISNUMBER(F89)),Assumptions!$B$7="",NOT(ISNUMBER(Assumptions!$B$7))),"",IFERROR(F89-Assumptions!$B$7,""))</f>
        <v/>
      </c>
      <c r="L89" s="20" t="n"/>
      <c r="M89" s="22" t="n"/>
      <c r="N89" s="20" t="n"/>
      <c r="O89" s="21" t="n"/>
      <c r="P89" s="23">
        <f>IF(OR(F89="",NOT(ISNUMBER(F89))),"",IFERROR(F89-TODAY(),""))</f>
        <v/>
      </c>
      <c r="Q89" s="11">
        <f>IF(L89="","",IFERROR(VLOOKUP(L89,Assumptions!$D$4:$E$11,2,FALSE),"Check status"))</f>
        <v/>
      </c>
      <c r="R89" s="9">
        <f>IF(COUNTA(A89:G89,L89:O89)=0,"",IF(OR(A89="",B89="",C89="",D89="",E89="",F89="",G89="",L89=""),"Check missing required fields",IF(NOT(ISNUMBER(F89)),"Check renewal date",IF(AND(O89&lt;&gt;"",NOT(ISNUMBER(O89))),"Check last contact date",IF(AND(ISNUMBER(O89),O89&gt;TODAY()),"Check last contact date",IF(Q89="Check status","Check status",IF(Q89="Complete","Complete",IF(Q89="Closed","Closed",IF(COUNT(Assumptions!$B$4:$B$7)&lt;4,"Check milestone assumptions",IF(Q89="Hold","On hold - review",IF(F89&lt;TODAY(),"Past due - review",IF(TODAY()&gt;=K89,"Decision due - review",IF(TODAY()&gt;=J89,"Quote due - review",IF(TODAY()&gt;=I89,"Review due - review",IF(TODAY()&gt;=H89,"Preparation due - review","Scheduled")))))))))))))))</f>
        <v/>
      </c>
      <c r="T89">
        <f>IF(Assumptions!D88="","",Assumptions!D88)</f>
        <v/>
      </c>
      <c r="U89">
        <f>IF(Assumptions!F88="","",Assumptions!F88)</f>
        <v/>
      </c>
      <c r="V89">
        <f>IF(Assumptions!G88="","",Assumptions!G88)</f>
        <v/>
      </c>
    </row>
    <row r="90" ht="24" customHeight="1">
      <c r="A90" s="20" t="n"/>
      <c r="B90" s="20" t="n"/>
      <c r="C90" s="20" t="n"/>
      <c r="D90" s="20" t="n"/>
      <c r="E90" s="20" t="n"/>
      <c r="F90" s="21" t="n"/>
      <c r="G90" s="20" t="n"/>
      <c r="H90" s="17">
        <f>IF(OR(F90="",NOT(ISNUMBER(F90)),Assumptions!$B$4="",NOT(ISNUMBER(Assumptions!$B$4))),"",IFERROR(F90-Assumptions!$B$4,""))</f>
        <v/>
      </c>
      <c r="I90" s="17">
        <f>IF(OR(F90="",NOT(ISNUMBER(F90)),Assumptions!$B$5="",NOT(ISNUMBER(Assumptions!$B$5))),"",IFERROR(F90-Assumptions!$B$5,""))</f>
        <v/>
      </c>
      <c r="J90" s="17">
        <f>IF(OR(F90="",NOT(ISNUMBER(F90)),Assumptions!$B$6="",NOT(ISNUMBER(Assumptions!$B$6))),"",IFERROR(F90-Assumptions!$B$6,""))</f>
        <v/>
      </c>
      <c r="K90" s="17">
        <f>IF(OR(F90="",NOT(ISNUMBER(F90)),Assumptions!$B$7="",NOT(ISNUMBER(Assumptions!$B$7))),"",IFERROR(F90-Assumptions!$B$7,""))</f>
        <v/>
      </c>
      <c r="L90" s="20" t="n"/>
      <c r="M90" s="22" t="n"/>
      <c r="N90" s="20" t="n"/>
      <c r="O90" s="21" t="n"/>
      <c r="P90" s="24">
        <f>IF(OR(F90="",NOT(ISNUMBER(F90))),"",IFERROR(F90-TODAY(),""))</f>
        <v/>
      </c>
      <c r="Q90" s="7">
        <f>IF(L90="","",IFERROR(VLOOKUP(L90,Assumptions!$D$4:$E$11,2,FALSE),"Check status"))</f>
        <v/>
      </c>
      <c r="R90" s="5">
        <f>IF(COUNTA(A90:G90,L90:O90)=0,"",IF(OR(A90="",B90="",C90="",D90="",E90="",F90="",G90="",L90=""),"Check missing required fields",IF(NOT(ISNUMBER(F90)),"Check renewal date",IF(AND(O90&lt;&gt;"",NOT(ISNUMBER(O90))),"Check last contact date",IF(AND(ISNUMBER(O90),O90&gt;TODAY()),"Check last contact date",IF(Q90="Check status","Check status",IF(Q90="Complete","Complete",IF(Q90="Closed","Closed",IF(COUNT(Assumptions!$B$4:$B$7)&lt;4,"Check milestone assumptions",IF(Q90="Hold","On hold - review",IF(F90&lt;TODAY(),"Past due - review",IF(TODAY()&gt;=K90,"Decision due - review",IF(TODAY()&gt;=J90,"Quote due - review",IF(TODAY()&gt;=I90,"Review due - review",IF(TODAY()&gt;=H90,"Preparation due - review","Scheduled")))))))))))))))</f>
        <v/>
      </c>
      <c r="T90">
        <f>IF(Assumptions!D89="","",Assumptions!D89)</f>
        <v/>
      </c>
      <c r="U90">
        <f>IF(Assumptions!F89="","",Assumptions!F89)</f>
        <v/>
      </c>
      <c r="V90">
        <f>IF(Assumptions!G89="","",Assumptions!G89)</f>
        <v/>
      </c>
    </row>
    <row r="91" ht="24" customHeight="1">
      <c r="A91" s="20" t="n"/>
      <c r="B91" s="20" t="n"/>
      <c r="C91" s="20" t="n"/>
      <c r="D91" s="20" t="n"/>
      <c r="E91" s="20" t="n"/>
      <c r="F91" s="21" t="n"/>
      <c r="G91" s="20" t="n"/>
      <c r="H91" s="18">
        <f>IF(OR(F91="",NOT(ISNUMBER(F91)),Assumptions!$B$4="",NOT(ISNUMBER(Assumptions!$B$4))),"",IFERROR(F91-Assumptions!$B$4,""))</f>
        <v/>
      </c>
      <c r="I91" s="18">
        <f>IF(OR(F91="",NOT(ISNUMBER(F91)),Assumptions!$B$5="",NOT(ISNUMBER(Assumptions!$B$5))),"",IFERROR(F91-Assumptions!$B$5,""))</f>
        <v/>
      </c>
      <c r="J91" s="18">
        <f>IF(OR(F91="",NOT(ISNUMBER(F91)),Assumptions!$B$6="",NOT(ISNUMBER(Assumptions!$B$6))),"",IFERROR(F91-Assumptions!$B$6,""))</f>
        <v/>
      </c>
      <c r="K91" s="18">
        <f>IF(OR(F91="",NOT(ISNUMBER(F91)),Assumptions!$B$7="",NOT(ISNUMBER(Assumptions!$B$7))),"",IFERROR(F91-Assumptions!$B$7,""))</f>
        <v/>
      </c>
      <c r="L91" s="20" t="n"/>
      <c r="M91" s="22" t="n"/>
      <c r="N91" s="20" t="n"/>
      <c r="O91" s="21" t="n"/>
      <c r="P91" s="23">
        <f>IF(OR(F91="",NOT(ISNUMBER(F91))),"",IFERROR(F91-TODAY(),""))</f>
        <v/>
      </c>
      <c r="Q91" s="11">
        <f>IF(L91="","",IFERROR(VLOOKUP(L91,Assumptions!$D$4:$E$11,2,FALSE),"Check status"))</f>
        <v/>
      </c>
      <c r="R91" s="9">
        <f>IF(COUNTA(A91:G91,L91:O91)=0,"",IF(OR(A91="",B91="",C91="",D91="",E91="",F91="",G91="",L91=""),"Check missing required fields",IF(NOT(ISNUMBER(F91)),"Check renewal date",IF(AND(O91&lt;&gt;"",NOT(ISNUMBER(O91))),"Check last contact date",IF(AND(ISNUMBER(O91),O91&gt;TODAY()),"Check last contact date",IF(Q91="Check status","Check status",IF(Q91="Complete","Complete",IF(Q91="Closed","Closed",IF(COUNT(Assumptions!$B$4:$B$7)&lt;4,"Check milestone assumptions",IF(Q91="Hold","On hold - review",IF(F91&lt;TODAY(),"Past due - review",IF(TODAY()&gt;=K91,"Decision due - review",IF(TODAY()&gt;=J91,"Quote due - review",IF(TODAY()&gt;=I91,"Review due - review",IF(TODAY()&gt;=H91,"Preparation due - review","Scheduled")))))))))))))))</f>
        <v/>
      </c>
      <c r="T91">
        <f>IF(Assumptions!D90="","",Assumptions!D90)</f>
        <v/>
      </c>
      <c r="U91">
        <f>IF(Assumptions!F90="","",Assumptions!F90)</f>
        <v/>
      </c>
      <c r="V91">
        <f>IF(Assumptions!G90="","",Assumptions!G90)</f>
        <v/>
      </c>
    </row>
    <row r="92" ht="24" customHeight="1">
      <c r="A92" s="20" t="n"/>
      <c r="B92" s="20" t="n"/>
      <c r="C92" s="20" t="n"/>
      <c r="D92" s="20" t="n"/>
      <c r="E92" s="20" t="n"/>
      <c r="F92" s="21" t="n"/>
      <c r="G92" s="20" t="n"/>
      <c r="H92" s="17">
        <f>IF(OR(F92="",NOT(ISNUMBER(F92)),Assumptions!$B$4="",NOT(ISNUMBER(Assumptions!$B$4))),"",IFERROR(F92-Assumptions!$B$4,""))</f>
        <v/>
      </c>
      <c r="I92" s="17">
        <f>IF(OR(F92="",NOT(ISNUMBER(F92)),Assumptions!$B$5="",NOT(ISNUMBER(Assumptions!$B$5))),"",IFERROR(F92-Assumptions!$B$5,""))</f>
        <v/>
      </c>
      <c r="J92" s="17">
        <f>IF(OR(F92="",NOT(ISNUMBER(F92)),Assumptions!$B$6="",NOT(ISNUMBER(Assumptions!$B$6))),"",IFERROR(F92-Assumptions!$B$6,""))</f>
        <v/>
      </c>
      <c r="K92" s="17">
        <f>IF(OR(F92="",NOT(ISNUMBER(F92)),Assumptions!$B$7="",NOT(ISNUMBER(Assumptions!$B$7))),"",IFERROR(F92-Assumptions!$B$7,""))</f>
        <v/>
      </c>
      <c r="L92" s="20" t="n"/>
      <c r="M92" s="22" t="n"/>
      <c r="N92" s="20" t="n"/>
      <c r="O92" s="21" t="n"/>
      <c r="P92" s="24">
        <f>IF(OR(F92="",NOT(ISNUMBER(F92))),"",IFERROR(F92-TODAY(),""))</f>
        <v/>
      </c>
      <c r="Q92" s="7">
        <f>IF(L92="","",IFERROR(VLOOKUP(L92,Assumptions!$D$4:$E$11,2,FALSE),"Check status"))</f>
        <v/>
      </c>
      <c r="R92" s="5">
        <f>IF(COUNTA(A92:G92,L92:O92)=0,"",IF(OR(A92="",B92="",C92="",D92="",E92="",F92="",G92="",L92=""),"Check missing required fields",IF(NOT(ISNUMBER(F92)),"Check renewal date",IF(AND(O92&lt;&gt;"",NOT(ISNUMBER(O92))),"Check last contact date",IF(AND(ISNUMBER(O92),O92&gt;TODAY()),"Check last contact date",IF(Q92="Check status","Check status",IF(Q92="Complete","Complete",IF(Q92="Closed","Closed",IF(COUNT(Assumptions!$B$4:$B$7)&lt;4,"Check milestone assumptions",IF(Q92="Hold","On hold - review",IF(F92&lt;TODAY(),"Past due - review",IF(TODAY()&gt;=K92,"Decision due - review",IF(TODAY()&gt;=J92,"Quote due - review",IF(TODAY()&gt;=I92,"Review due - review",IF(TODAY()&gt;=H92,"Preparation due - review","Scheduled")))))))))))))))</f>
        <v/>
      </c>
      <c r="T92">
        <f>IF(Assumptions!D91="","",Assumptions!D91)</f>
        <v/>
      </c>
      <c r="U92">
        <f>IF(Assumptions!F91="","",Assumptions!F91)</f>
        <v/>
      </c>
      <c r="V92">
        <f>IF(Assumptions!G91="","",Assumptions!G91)</f>
        <v/>
      </c>
    </row>
    <row r="93" ht="24" customHeight="1">
      <c r="A93" s="20" t="n"/>
      <c r="B93" s="20" t="n"/>
      <c r="C93" s="20" t="n"/>
      <c r="D93" s="20" t="n"/>
      <c r="E93" s="20" t="n"/>
      <c r="F93" s="21" t="n"/>
      <c r="G93" s="20" t="n"/>
      <c r="H93" s="18">
        <f>IF(OR(F93="",NOT(ISNUMBER(F93)),Assumptions!$B$4="",NOT(ISNUMBER(Assumptions!$B$4))),"",IFERROR(F93-Assumptions!$B$4,""))</f>
        <v/>
      </c>
      <c r="I93" s="18">
        <f>IF(OR(F93="",NOT(ISNUMBER(F93)),Assumptions!$B$5="",NOT(ISNUMBER(Assumptions!$B$5))),"",IFERROR(F93-Assumptions!$B$5,""))</f>
        <v/>
      </c>
      <c r="J93" s="18">
        <f>IF(OR(F93="",NOT(ISNUMBER(F93)),Assumptions!$B$6="",NOT(ISNUMBER(Assumptions!$B$6))),"",IFERROR(F93-Assumptions!$B$6,""))</f>
        <v/>
      </c>
      <c r="K93" s="18">
        <f>IF(OR(F93="",NOT(ISNUMBER(F93)),Assumptions!$B$7="",NOT(ISNUMBER(Assumptions!$B$7))),"",IFERROR(F93-Assumptions!$B$7,""))</f>
        <v/>
      </c>
      <c r="L93" s="20" t="n"/>
      <c r="M93" s="22" t="n"/>
      <c r="N93" s="20" t="n"/>
      <c r="O93" s="21" t="n"/>
      <c r="P93" s="23">
        <f>IF(OR(F93="",NOT(ISNUMBER(F93))),"",IFERROR(F93-TODAY(),""))</f>
        <v/>
      </c>
      <c r="Q93" s="11">
        <f>IF(L93="","",IFERROR(VLOOKUP(L93,Assumptions!$D$4:$E$11,2,FALSE),"Check status"))</f>
        <v/>
      </c>
      <c r="R93" s="9">
        <f>IF(COUNTA(A93:G93,L93:O93)=0,"",IF(OR(A93="",B93="",C93="",D93="",E93="",F93="",G93="",L93=""),"Check missing required fields",IF(NOT(ISNUMBER(F93)),"Check renewal date",IF(AND(O93&lt;&gt;"",NOT(ISNUMBER(O93))),"Check last contact date",IF(AND(ISNUMBER(O93),O93&gt;TODAY()),"Check last contact date",IF(Q93="Check status","Check status",IF(Q93="Complete","Complete",IF(Q93="Closed","Closed",IF(COUNT(Assumptions!$B$4:$B$7)&lt;4,"Check milestone assumptions",IF(Q93="Hold","On hold - review",IF(F93&lt;TODAY(),"Past due - review",IF(TODAY()&gt;=K93,"Decision due - review",IF(TODAY()&gt;=J93,"Quote due - review",IF(TODAY()&gt;=I93,"Review due - review",IF(TODAY()&gt;=H93,"Preparation due - review","Scheduled")))))))))))))))</f>
        <v/>
      </c>
      <c r="T93">
        <f>IF(Assumptions!D92="","",Assumptions!D92)</f>
        <v/>
      </c>
      <c r="U93">
        <f>IF(Assumptions!F92="","",Assumptions!F92)</f>
        <v/>
      </c>
      <c r="V93">
        <f>IF(Assumptions!G92="","",Assumptions!G92)</f>
        <v/>
      </c>
    </row>
    <row r="94" ht="24" customHeight="1">
      <c r="A94" s="20" t="n"/>
      <c r="B94" s="20" t="n"/>
      <c r="C94" s="20" t="n"/>
      <c r="D94" s="20" t="n"/>
      <c r="E94" s="20" t="n"/>
      <c r="F94" s="21" t="n"/>
      <c r="G94" s="20" t="n"/>
      <c r="H94" s="17">
        <f>IF(OR(F94="",NOT(ISNUMBER(F94)),Assumptions!$B$4="",NOT(ISNUMBER(Assumptions!$B$4))),"",IFERROR(F94-Assumptions!$B$4,""))</f>
        <v/>
      </c>
      <c r="I94" s="17">
        <f>IF(OR(F94="",NOT(ISNUMBER(F94)),Assumptions!$B$5="",NOT(ISNUMBER(Assumptions!$B$5))),"",IFERROR(F94-Assumptions!$B$5,""))</f>
        <v/>
      </c>
      <c r="J94" s="17">
        <f>IF(OR(F94="",NOT(ISNUMBER(F94)),Assumptions!$B$6="",NOT(ISNUMBER(Assumptions!$B$6))),"",IFERROR(F94-Assumptions!$B$6,""))</f>
        <v/>
      </c>
      <c r="K94" s="17">
        <f>IF(OR(F94="",NOT(ISNUMBER(F94)),Assumptions!$B$7="",NOT(ISNUMBER(Assumptions!$B$7))),"",IFERROR(F94-Assumptions!$B$7,""))</f>
        <v/>
      </c>
      <c r="L94" s="20" t="n"/>
      <c r="M94" s="22" t="n"/>
      <c r="N94" s="20" t="n"/>
      <c r="O94" s="21" t="n"/>
      <c r="P94" s="24">
        <f>IF(OR(F94="",NOT(ISNUMBER(F94))),"",IFERROR(F94-TODAY(),""))</f>
        <v/>
      </c>
      <c r="Q94" s="7">
        <f>IF(L94="","",IFERROR(VLOOKUP(L94,Assumptions!$D$4:$E$11,2,FALSE),"Check status"))</f>
        <v/>
      </c>
      <c r="R94" s="5">
        <f>IF(COUNTA(A94:G94,L94:O94)=0,"",IF(OR(A94="",B94="",C94="",D94="",E94="",F94="",G94="",L94=""),"Check missing required fields",IF(NOT(ISNUMBER(F94)),"Check renewal date",IF(AND(O94&lt;&gt;"",NOT(ISNUMBER(O94))),"Check last contact date",IF(AND(ISNUMBER(O94),O94&gt;TODAY()),"Check last contact date",IF(Q94="Check status","Check status",IF(Q94="Complete","Complete",IF(Q94="Closed","Closed",IF(COUNT(Assumptions!$B$4:$B$7)&lt;4,"Check milestone assumptions",IF(Q94="Hold","On hold - review",IF(F94&lt;TODAY(),"Past due - review",IF(TODAY()&gt;=K94,"Decision due - review",IF(TODAY()&gt;=J94,"Quote due - review",IF(TODAY()&gt;=I94,"Review due - review",IF(TODAY()&gt;=H94,"Preparation due - review","Scheduled")))))))))))))))</f>
        <v/>
      </c>
      <c r="T94">
        <f>IF(Assumptions!D93="","",Assumptions!D93)</f>
        <v/>
      </c>
      <c r="U94">
        <f>IF(Assumptions!F93="","",Assumptions!F93)</f>
        <v/>
      </c>
      <c r="V94">
        <f>IF(Assumptions!G93="","",Assumptions!G93)</f>
        <v/>
      </c>
    </row>
    <row r="95" ht="24" customHeight="1">
      <c r="A95" s="20" t="n"/>
      <c r="B95" s="20" t="n"/>
      <c r="C95" s="20" t="n"/>
      <c r="D95" s="20" t="n"/>
      <c r="E95" s="20" t="n"/>
      <c r="F95" s="21" t="n"/>
      <c r="G95" s="20" t="n"/>
      <c r="H95" s="18">
        <f>IF(OR(F95="",NOT(ISNUMBER(F95)),Assumptions!$B$4="",NOT(ISNUMBER(Assumptions!$B$4))),"",IFERROR(F95-Assumptions!$B$4,""))</f>
        <v/>
      </c>
      <c r="I95" s="18">
        <f>IF(OR(F95="",NOT(ISNUMBER(F95)),Assumptions!$B$5="",NOT(ISNUMBER(Assumptions!$B$5))),"",IFERROR(F95-Assumptions!$B$5,""))</f>
        <v/>
      </c>
      <c r="J95" s="18">
        <f>IF(OR(F95="",NOT(ISNUMBER(F95)),Assumptions!$B$6="",NOT(ISNUMBER(Assumptions!$B$6))),"",IFERROR(F95-Assumptions!$B$6,""))</f>
        <v/>
      </c>
      <c r="K95" s="18">
        <f>IF(OR(F95="",NOT(ISNUMBER(F95)),Assumptions!$B$7="",NOT(ISNUMBER(Assumptions!$B$7))),"",IFERROR(F95-Assumptions!$B$7,""))</f>
        <v/>
      </c>
      <c r="L95" s="20" t="n"/>
      <c r="M95" s="22" t="n"/>
      <c r="N95" s="20" t="n"/>
      <c r="O95" s="21" t="n"/>
      <c r="P95" s="23">
        <f>IF(OR(F95="",NOT(ISNUMBER(F95))),"",IFERROR(F95-TODAY(),""))</f>
        <v/>
      </c>
      <c r="Q95" s="11">
        <f>IF(L95="","",IFERROR(VLOOKUP(L95,Assumptions!$D$4:$E$11,2,FALSE),"Check status"))</f>
        <v/>
      </c>
      <c r="R95" s="9">
        <f>IF(COUNTA(A95:G95,L95:O95)=0,"",IF(OR(A95="",B95="",C95="",D95="",E95="",F95="",G95="",L95=""),"Check missing required fields",IF(NOT(ISNUMBER(F95)),"Check renewal date",IF(AND(O95&lt;&gt;"",NOT(ISNUMBER(O95))),"Check last contact date",IF(AND(ISNUMBER(O95),O95&gt;TODAY()),"Check last contact date",IF(Q95="Check status","Check status",IF(Q95="Complete","Complete",IF(Q95="Closed","Closed",IF(COUNT(Assumptions!$B$4:$B$7)&lt;4,"Check milestone assumptions",IF(Q95="Hold","On hold - review",IF(F95&lt;TODAY(),"Past due - review",IF(TODAY()&gt;=K95,"Decision due - review",IF(TODAY()&gt;=J95,"Quote due - review",IF(TODAY()&gt;=I95,"Review due - review",IF(TODAY()&gt;=H95,"Preparation due - review","Scheduled")))))))))))))))</f>
        <v/>
      </c>
      <c r="T95">
        <f>IF(Assumptions!D94="","",Assumptions!D94)</f>
        <v/>
      </c>
      <c r="U95">
        <f>IF(Assumptions!F94="","",Assumptions!F94)</f>
        <v/>
      </c>
      <c r="V95">
        <f>IF(Assumptions!G94="","",Assumptions!G94)</f>
        <v/>
      </c>
    </row>
    <row r="96" ht="24" customHeight="1">
      <c r="A96" s="20" t="n"/>
      <c r="B96" s="20" t="n"/>
      <c r="C96" s="20" t="n"/>
      <c r="D96" s="20" t="n"/>
      <c r="E96" s="20" t="n"/>
      <c r="F96" s="21" t="n"/>
      <c r="G96" s="20" t="n"/>
      <c r="H96" s="17">
        <f>IF(OR(F96="",NOT(ISNUMBER(F96)),Assumptions!$B$4="",NOT(ISNUMBER(Assumptions!$B$4))),"",IFERROR(F96-Assumptions!$B$4,""))</f>
        <v/>
      </c>
      <c r="I96" s="17">
        <f>IF(OR(F96="",NOT(ISNUMBER(F96)),Assumptions!$B$5="",NOT(ISNUMBER(Assumptions!$B$5))),"",IFERROR(F96-Assumptions!$B$5,""))</f>
        <v/>
      </c>
      <c r="J96" s="17">
        <f>IF(OR(F96="",NOT(ISNUMBER(F96)),Assumptions!$B$6="",NOT(ISNUMBER(Assumptions!$B$6))),"",IFERROR(F96-Assumptions!$B$6,""))</f>
        <v/>
      </c>
      <c r="K96" s="17">
        <f>IF(OR(F96="",NOT(ISNUMBER(F96)),Assumptions!$B$7="",NOT(ISNUMBER(Assumptions!$B$7))),"",IFERROR(F96-Assumptions!$B$7,""))</f>
        <v/>
      </c>
      <c r="L96" s="20" t="n"/>
      <c r="M96" s="22" t="n"/>
      <c r="N96" s="20" t="n"/>
      <c r="O96" s="21" t="n"/>
      <c r="P96" s="24">
        <f>IF(OR(F96="",NOT(ISNUMBER(F96))),"",IFERROR(F96-TODAY(),""))</f>
        <v/>
      </c>
      <c r="Q96" s="7">
        <f>IF(L96="","",IFERROR(VLOOKUP(L96,Assumptions!$D$4:$E$11,2,FALSE),"Check status"))</f>
        <v/>
      </c>
      <c r="R96" s="5">
        <f>IF(COUNTA(A96:G96,L96:O96)=0,"",IF(OR(A96="",B96="",C96="",D96="",E96="",F96="",G96="",L96=""),"Check missing required fields",IF(NOT(ISNUMBER(F96)),"Check renewal date",IF(AND(O96&lt;&gt;"",NOT(ISNUMBER(O96))),"Check last contact date",IF(AND(ISNUMBER(O96),O96&gt;TODAY()),"Check last contact date",IF(Q96="Check status","Check status",IF(Q96="Complete","Complete",IF(Q96="Closed","Closed",IF(COUNT(Assumptions!$B$4:$B$7)&lt;4,"Check milestone assumptions",IF(Q96="Hold","On hold - review",IF(F96&lt;TODAY(),"Past due - review",IF(TODAY()&gt;=K96,"Decision due - review",IF(TODAY()&gt;=J96,"Quote due - review",IF(TODAY()&gt;=I96,"Review due - review",IF(TODAY()&gt;=H96,"Preparation due - review","Scheduled")))))))))))))))</f>
        <v/>
      </c>
      <c r="T96">
        <f>IF(Assumptions!D95="","",Assumptions!D95)</f>
        <v/>
      </c>
      <c r="U96">
        <f>IF(Assumptions!F95="","",Assumptions!F95)</f>
        <v/>
      </c>
      <c r="V96">
        <f>IF(Assumptions!G95="","",Assumptions!G95)</f>
        <v/>
      </c>
    </row>
    <row r="97" ht="24" customHeight="1">
      <c r="A97" s="20" t="n"/>
      <c r="B97" s="20" t="n"/>
      <c r="C97" s="20" t="n"/>
      <c r="D97" s="20" t="n"/>
      <c r="E97" s="20" t="n"/>
      <c r="F97" s="21" t="n"/>
      <c r="G97" s="20" t="n"/>
      <c r="H97" s="18">
        <f>IF(OR(F97="",NOT(ISNUMBER(F97)),Assumptions!$B$4="",NOT(ISNUMBER(Assumptions!$B$4))),"",IFERROR(F97-Assumptions!$B$4,""))</f>
        <v/>
      </c>
      <c r="I97" s="18">
        <f>IF(OR(F97="",NOT(ISNUMBER(F97)),Assumptions!$B$5="",NOT(ISNUMBER(Assumptions!$B$5))),"",IFERROR(F97-Assumptions!$B$5,""))</f>
        <v/>
      </c>
      <c r="J97" s="18">
        <f>IF(OR(F97="",NOT(ISNUMBER(F97)),Assumptions!$B$6="",NOT(ISNUMBER(Assumptions!$B$6))),"",IFERROR(F97-Assumptions!$B$6,""))</f>
        <v/>
      </c>
      <c r="K97" s="18">
        <f>IF(OR(F97="",NOT(ISNUMBER(F97)),Assumptions!$B$7="",NOT(ISNUMBER(Assumptions!$B$7))),"",IFERROR(F97-Assumptions!$B$7,""))</f>
        <v/>
      </c>
      <c r="L97" s="20" t="n"/>
      <c r="M97" s="22" t="n"/>
      <c r="N97" s="20" t="n"/>
      <c r="O97" s="21" t="n"/>
      <c r="P97" s="23">
        <f>IF(OR(F97="",NOT(ISNUMBER(F97))),"",IFERROR(F97-TODAY(),""))</f>
        <v/>
      </c>
      <c r="Q97" s="11">
        <f>IF(L97="","",IFERROR(VLOOKUP(L97,Assumptions!$D$4:$E$11,2,FALSE),"Check status"))</f>
        <v/>
      </c>
      <c r="R97" s="9">
        <f>IF(COUNTA(A97:G97,L97:O97)=0,"",IF(OR(A97="",B97="",C97="",D97="",E97="",F97="",G97="",L97=""),"Check missing required fields",IF(NOT(ISNUMBER(F97)),"Check renewal date",IF(AND(O97&lt;&gt;"",NOT(ISNUMBER(O97))),"Check last contact date",IF(AND(ISNUMBER(O97),O97&gt;TODAY()),"Check last contact date",IF(Q97="Check status","Check status",IF(Q97="Complete","Complete",IF(Q97="Closed","Closed",IF(COUNT(Assumptions!$B$4:$B$7)&lt;4,"Check milestone assumptions",IF(Q97="Hold","On hold - review",IF(F97&lt;TODAY(),"Past due - review",IF(TODAY()&gt;=K97,"Decision due - review",IF(TODAY()&gt;=J97,"Quote due - review",IF(TODAY()&gt;=I97,"Review due - review",IF(TODAY()&gt;=H97,"Preparation due - review","Scheduled")))))))))))))))</f>
        <v/>
      </c>
      <c r="T97">
        <f>IF(Assumptions!D96="","",Assumptions!D96)</f>
        <v/>
      </c>
      <c r="U97">
        <f>IF(Assumptions!F96="","",Assumptions!F96)</f>
        <v/>
      </c>
      <c r="V97">
        <f>IF(Assumptions!G96="","",Assumptions!G96)</f>
        <v/>
      </c>
    </row>
    <row r="98" ht="24" customHeight="1">
      <c r="A98" s="20" t="n"/>
      <c r="B98" s="20" t="n"/>
      <c r="C98" s="20" t="n"/>
      <c r="D98" s="20" t="n"/>
      <c r="E98" s="20" t="n"/>
      <c r="F98" s="21" t="n"/>
      <c r="G98" s="20" t="n"/>
      <c r="H98" s="17">
        <f>IF(OR(F98="",NOT(ISNUMBER(F98)),Assumptions!$B$4="",NOT(ISNUMBER(Assumptions!$B$4))),"",IFERROR(F98-Assumptions!$B$4,""))</f>
        <v/>
      </c>
      <c r="I98" s="17">
        <f>IF(OR(F98="",NOT(ISNUMBER(F98)),Assumptions!$B$5="",NOT(ISNUMBER(Assumptions!$B$5))),"",IFERROR(F98-Assumptions!$B$5,""))</f>
        <v/>
      </c>
      <c r="J98" s="17">
        <f>IF(OR(F98="",NOT(ISNUMBER(F98)),Assumptions!$B$6="",NOT(ISNUMBER(Assumptions!$B$6))),"",IFERROR(F98-Assumptions!$B$6,""))</f>
        <v/>
      </c>
      <c r="K98" s="17">
        <f>IF(OR(F98="",NOT(ISNUMBER(F98)),Assumptions!$B$7="",NOT(ISNUMBER(Assumptions!$B$7))),"",IFERROR(F98-Assumptions!$B$7,""))</f>
        <v/>
      </c>
      <c r="L98" s="20" t="n"/>
      <c r="M98" s="22" t="n"/>
      <c r="N98" s="20" t="n"/>
      <c r="O98" s="21" t="n"/>
      <c r="P98" s="24">
        <f>IF(OR(F98="",NOT(ISNUMBER(F98))),"",IFERROR(F98-TODAY(),""))</f>
        <v/>
      </c>
      <c r="Q98" s="7">
        <f>IF(L98="","",IFERROR(VLOOKUP(L98,Assumptions!$D$4:$E$11,2,FALSE),"Check status"))</f>
        <v/>
      </c>
      <c r="R98" s="5">
        <f>IF(COUNTA(A98:G98,L98:O98)=0,"",IF(OR(A98="",B98="",C98="",D98="",E98="",F98="",G98="",L98=""),"Check missing required fields",IF(NOT(ISNUMBER(F98)),"Check renewal date",IF(AND(O98&lt;&gt;"",NOT(ISNUMBER(O98))),"Check last contact date",IF(AND(ISNUMBER(O98),O98&gt;TODAY()),"Check last contact date",IF(Q98="Check status","Check status",IF(Q98="Complete","Complete",IF(Q98="Closed","Closed",IF(COUNT(Assumptions!$B$4:$B$7)&lt;4,"Check milestone assumptions",IF(Q98="Hold","On hold - review",IF(F98&lt;TODAY(),"Past due - review",IF(TODAY()&gt;=K98,"Decision due - review",IF(TODAY()&gt;=J98,"Quote due - review",IF(TODAY()&gt;=I98,"Review due - review",IF(TODAY()&gt;=H98,"Preparation due - review","Scheduled")))))))))))))))</f>
        <v/>
      </c>
      <c r="T98">
        <f>IF(Assumptions!D97="","",Assumptions!D97)</f>
        <v/>
      </c>
      <c r="U98">
        <f>IF(Assumptions!F97="","",Assumptions!F97)</f>
        <v/>
      </c>
      <c r="V98">
        <f>IF(Assumptions!G97="","",Assumptions!G97)</f>
        <v/>
      </c>
    </row>
    <row r="99" ht="24" customHeight="1">
      <c r="A99" s="20" t="n"/>
      <c r="B99" s="20" t="n"/>
      <c r="C99" s="20" t="n"/>
      <c r="D99" s="20" t="n"/>
      <c r="E99" s="20" t="n"/>
      <c r="F99" s="21" t="n"/>
      <c r="G99" s="20" t="n"/>
      <c r="H99" s="18">
        <f>IF(OR(F99="",NOT(ISNUMBER(F99)),Assumptions!$B$4="",NOT(ISNUMBER(Assumptions!$B$4))),"",IFERROR(F99-Assumptions!$B$4,""))</f>
        <v/>
      </c>
      <c r="I99" s="18">
        <f>IF(OR(F99="",NOT(ISNUMBER(F99)),Assumptions!$B$5="",NOT(ISNUMBER(Assumptions!$B$5))),"",IFERROR(F99-Assumptions!$B$5,""))</f>
        <v/>
      </c>
      <c r="J99" s="18">
        <f>IF(OR(F99="",NOT(ISNUMBER(F99)),Assumptions!$B$6="",NOT(ISNUMBER(Assumptions!$B$6))),"",IFERROR(F99-Assumptions!$B$6,""))</f>
        <v/>
      </c>
      <c r="K99" s="18">
        <f>IF(OR(F99="",NOT(ISNUMBER(F99)),Assumptions!$B$7="",NOT(ISNUMBER(Assumptions!$B$7))),"",IFERROR(F99-Assumptions!$B$7,""))</f>
        <v/>
      </c>
      <c r="L99" s="20" t="n"/>
      <c r="M99" s="22" t="n"/>
      <c r="N99" s="20" t="n"/>
      <c r="O99" s="21" t="n"/>
      <c r="P99" s="23">
        <f>IF(OR(F99="",NOT(ISNUMBER(F99))),"",IFERROR(F99-TODAY(),""))</f>
        <v/>
      </c>
      <c r="Q99" s="11">
        <f>IF(L99="","",IFERROR(VLOOKUP(L99,Assumptions!$D$4:$E$11,2,FALSE),"Check status"))</f>
        <v/>
      </c>
      <c r="R99" s="9">
        <f>IF(COUNTA(A99:G99,L99:O99)=0,"",IF(OR(A99="",B99="",C99="",D99="",E99="",F99="",G99="",L99=""),"Check missing required fields",IF(NOT(ISNUMBER(F99)),"Check renewal date",IF(AND(O99&lt;&gt;"",NOT(ISNUMBER(O99))),"Check last contact date",IF(AND(ISNUMBER(O99),O99&gt;TODAY()),"Check last contact date",IF(Q99="Check status","Check status",IF(Q99="Complete","Complete",IF(Q99="Closed","Closed",IF(COUNT(Assumptions!$B$4:$B$7)&lt;4,"Check milestone assumptions",IF(Q99="Hold","On hold - review",IF(F99&lt;TODAY(),"Past due - review",IF(TODAY()&gt;=K99,"Decision due - review",IF(TODAY()&gt;=J99,"Quote due - review",IF(TODAY()&gt;=I99,"Review due - review",IF(TODAY()&gt;=H99,"Preparation due - review","Scheduled")))))))))))))))</f>
        <v/>
      </c>
      <c r="T99">
        <f>IF(Assumptions!D98="","",Assumptions!D98)</f>
        <v/>
      </c>
      <c r="U99">
        <f>IF(Assumptions!F98="","",Assumptions!F98)</f>
        <v/>
      </c>
      <c r="V99">
        <f>IF(Assumptions!G98="","",Assumptions!G98)</f>
        <v/>
      </c>
    </row>
    <row r="100" ht="24" customHeight="1">
      <c r="A100" s="20" t="n"/>
      <c r="B100" s="20" t="n"/>
      <c r="C100" s="20" t="n"/>
      <c r="D100" s="20" t="n"/>
      <c r="E100" s="20" t="n"/>
      <c r="F100" s="21" t="n"/>
      <c r="G100" s="20" t="n"/>
      <c r="H100" s="17">
        <f>IF(OR(F100="",NOT(ISNUMBER(F100)),Assumptions!$B$4="",NOT(ISNUMBER(Assumptions!$B$4))),"",IFERROR(F100-Assumptions!$B$4,""))</f>
        <v/>
      </c>
      <c r="I100" s="17">
        <f>IF(OR(F100="",NOT(ISNUMBER(F100)),Assumptions!$B$5="",NOT(ISNUMBER(Assumptions!$B$5))),"",IFERROR(F100-Assumptions!$B$5,""))</f>
        <v/>
      </c>
      <c r="J100" s="17">
        <f>IF(OR(F100="",NOT(ISNUMBER(F100)),Assumptions!$B$6="",NOT(ISNUMBER(Assumptions!$B$6))),"",IFERROR(F100-Assumptions!$B$6,""))</f>
        <v/>
      </c>
      <c r="K100" s="17">
        <f>IF(OR(F100="",NOT(ISNUMBER(F100)),Assumptions!$B$7="",NOT(ISNUMBER(Assumptions!$B$7))),"",IFERROR(F100-Assumptions!$B$7,""))</f>
        <v/>
      </c>
      <c r="L100" s="20" t="n"/>
      <c r="M100" s="22" t="n"/>
      <c r="N100" s="20" t="n"/>
      <c r="O100" s="21" t="n"/>
      <c r="P100" s="24">
        <f>IF(OR(F100="",NOT(ISNUMBER(F100))),"",IFERROR(F100-TODAY(),""))</f>
        <v/>
      </c>
      <c r="Q100" s="7">
        <f>IF(L100="","",IFERROR(VLOOKUP(L100,Assumptions!$D$4:$E$11,2,FALSE),"Check status"))</f>
        <v/>
      </c>
      <c r="R100" s="5">
        <f>IF(COUNTA(A100:G100,L100:O100)=0,"",IF(OR(A100="",B100="",C100="",D100="",E100="",F100="",G100="",L100=""),"Check missing required fields",IF(NOT(ISNUMBER(F100)),"Check renewal date",IF(AND(O100&lt;&gt;"",NOT(ISNUMBER(O100))),"Check last contact date",IF(AND(ISNUMBER(O100),O100&gt;TODAY()),"Check last contact date",IF(Q100="Check status","Check status",IF(Q100="Complete","Complete",IF(Q100="Closed","Closed",IF(COUNT(Assumptions!$B$4:$B$7)&lt;4,"Check milestone assumptions",IF(Q100="Hold","On hold - review",IF(F100&lt;TODAY(),"Past due - review",IF(TODAY()&gt;=K100,"Decision due - review",IF(TODAY()&gt;=J100,"Quote due - review",IF(TODAY()&gt;=I100,"Review due - review",IF(TODAY()&gt;=H100,"Preparation due - review","Scheduled")))))))))))))))</f>
        <v/>
      </c>
      <c r="T100">
        <f>IF(Assumptions!D99="","",Assumptions!D99)</f>
        <v/>
      </c>
      <c r="U100">
        <f>IF(Assumptions!F99="","",Assumptions!F99)</f>
        <v/>
      </c>
      <c r="V100">
        <f>IF(Assumptions!G99="","",Assumptions!G99)</f>
        <v/>
      </c>
    </row>
    <row r="101" ht="24" customHeight="1">
      <c r="A101" s="20" t="n"/>
      <c r="B101" s="20" t="n"/>
      <c r="C101" s="20" t="n"/>
      <c r="D101" s="20" t="n"/>
      <c r="E101" s="20" t="n"/>
      <c r="F101" s="21" t="n"/>
      <c r="G101" s="20" t="n"/>
      <c r="H101" s="18">
        <f>IF(OR(F101="",NOT(ISNUMBER(F101)),Assumptions!$B$4="",NOT(ISNUMBER(Assumptions!$B$4))),"",IFERROR(F101-Assumptions!$B$4,""))</f>
        <v/>
      </c>
      <c r="I101" s="18">
        <f>IF(OR(F101="",NOT(ISNUMBER(F101)),Assumptions!$B$5="",NOT(ISNUMBER(Assumptions!$B$5))),"",IFERROR(F101-Assumptions!$B$5,""))</f>
        <v/>
      </c>
      <c r="J101" s="18">
        <f>IF(OR(F101="",NOT(ISNUMBER(F101)),Assumptions!$B$6="",NOT(ISNUMBER(Assumptions!$B$6))),"",IFERROR(F101-Assumptions!$B$6,""))</f>
        <v/>
      </c>
      <c r="K101" s="18">
        <f>IF(OR(F101="",NOT(ISNUMBER(F101)),Assumptions!$B$7="",NOT(ISNUMBER(Assumptions!$B$7))),"",IFERROR(F101-Assumptions!$B$7,""))</f>
        <v/>
      </c>
      <c r="L101" s="20" t="n"/>
      <c r="M101" s="22" t="n"/>
      <c r="N101" s="20" t="n"/>
      <c r="O101" s="21" t="n"/>
      <c r="P101" s="23">
        <f>IF(OR(F101="",NOT(ISNUMBER(F101))),"",IFERROR(F101-TODAY(),""))</f>
        <v/>
      </c>
      <c r="Q101" s="11">
        <f>IF(L101="","",IFERROR(VLOOKUP(L101,Assumptions!$D$4:$E$11,2,FALSE),"Check status"))</f>
        <v/>
      </c>
      <c r="R101" s="9">
        <f>IF(COUNTA(A101:G101,L101:O101)=0,"",IF(OR(A101="",B101="",C101="",D101="",E101="",F101="",G101="",L101=""),"Check missing required fields",IF(NOT(ISNUMBER(F101)),"Check renewal date",IF(AND(O101&lt;&gt;"",NOT(ISNUMBER(O101))),"Check last contact date",IF(AND(ISNUMBER(O101),O101&gt;TODAY()),"Check last contact date",IF(Q101="Check status","Check status",IF(Q101="Complete","Complete",IF(Q101="Closed","Closed",IF(COUNT(Assumptions!$B$4:$B$7)&lt;4,"Check milestone assumptions",IF(Q101="Hold","On hold - review",IF(F101&lt;TODAY(),"Past due - review",IF(TODAY()&gt;=K101,"Decision due - review",IF(TODAY()&gt;=J101,"Quote due - review",IF(TODAY()&gt;=I101,"Review due - review",IF(TODAY()&gt;=H101,"Preparation due - review","Scheduled")))))))))))))))</f>
        <v/>
      </c>
      <c r="T101">
        <f>IF(Assumptions!D100="","",Assumptions!D100)</f>
        <v/>
      </c>
      <c r="U101">
        <f>IF(Assumptions!F100="","",Assumptions!F100)</f>
        <v/>
      </c>
      <c r="V101">
        <f>IF(Assumptions!G100="","",Assumptions!G100)</f>
        <v/>
      </c>
    </row>
    <row r="102" ht="24" customHeight="1">
      <c r="A102" s="20" t="n"/>
      <c r="B102" s="20" t="n"/>
      <c r="C102" s="20" t="n"/>
      <c r="D102" s="20" t="n"/>
      <c r="E102" s="20" t="n"/>
      <c r="F102" s="21" t="n"/>
      <c r="G102" s="20" t="n"/>
      <c r="H102" s="17">
        <f>IF(OR(F102="",NOT(ISNUMBER(F102)),Assumptions!$B$4="",NOT(ISNUMBER(Assumptions!$B$4))),"",IFERROR(F102-Assumptions!$B$4,""))</f>
        <v/>
      </c>
      <c r="I102" s="17">
        <f>IF(OR(F102="",NOT(ISNUMBER(F102)),Assumptions!$B$5="",NOT(ISNUMBER(Assumptions!$B$5))),"",IFERROR(F102-Assumptions!$B$5,""))</f>
        <v/>
      </c>
      <c r="J102" s="17">
        <f>IF(OR(F102="",NOT(ISNUMBER(F102)),Assumptions!$B$6="",NOT(ISNUMBER(Assumptions!$B$6))),"",IFERROR(F102-Assumptions!$B$6,""))</f>
        <v/>
      </c>
      <c r="K102" s="17">
        <f>IF(OR(F102="",NOT(ISNUMBER(F102)),Assumptions!$B$7="",NOT(ISNUMBER(Assumptions!$B$7))),"",IFERROR(F102-Assumptions!$B$7,""))</f>
        <v/>
      </c>
      <c r="L102" s="20" t="n"/>
      <c r="M102" s="22" t="n"/>
      <c r="N102" s="20" t="n"/>
      <c r="O102" s="21" t="n"/>
      <c r="P102" s="24">
        <f>IF(OR(F102="",NOT(ISNUMBER(F102))),"",IFERROR(F102-TODAY(),""))</f>
        <v/>
      </c>
      <c r="Q102" s="7">
        <f>IF(L102="","",IFERROR(VLOOKUP(L102,Assumptions!$D$4:$E$11,2,FALSE),"Check status"))</f>
        <v/>
      </c>
      <c r="R102" s="5">
        <f>IF(COUNTA(A102:G102,L102:O102)=0,"",IF(OR(A102="",B102="",C102="",D102="",E102="",F102="",G102="",L102=""),"Check missing required fields",IF(NOT(ISNUMBER(F102)),"Check renewal date",IF(AND(O102&lt;&gt;"",NOT(ISNUMBER(O102))),"Check last contact date",IF(AND(ISNUMBER(O102),O102&gt;TODAY()),"Check last contact date",IF(Q102="Check status","Check status",IF(Q102="Complete","Complete",IF(Q102="Closed","Closed",IF(COUNT(Assumptions!$B$4:$B$7)&lt;4,"Check milestone assumptions",IF(Q102="Hold","On hold - review",IF(F102&lt;TODAY(),"Past due - review",IF(TODAY()&gt;=K102,"Decision due - review",IF(TODAY()&gt;=J102,"Quote due - review",IF(TODAY()&gt;=I102,"Review due - review",IF(TODAY()&gt;=H102,"Preparation due - review","Scheduled")))))))))))))))</f>
        <v/>
      </c>
      <c r="T102">
        <f>IF(Assumptions!D101="","",Assumptions!D101)</f>
        <v/>
      </c>
      <c r="U102">
        <f>IF(Assumptions!F101="","",Assumptions!F101)</f>
        <v/>
      </c>
      <c r="V102">
        <f>IF(Assumptions!G101="","",Assumptions!G101)</f>
        <v/>
      </c>
    </row>
    <row r="103" ht="24" customHeight="1">
      <c r="A103" s="20" t="n"/>
      <c r="B103" s="20" t="n"/>
      <c r="C103" s="20" t="n"/>
      <c r="D103" s="20" t="n"/>
      <c r="E103" s="20" t="n"/>
      <c r="F103" s="21" t="n"/>
      <c r="G103" s="20" t="n"/>
      <c r="H103" s="18">
        <f>IF(OR(F103="",NOT(ISNUMBER(F103)),Assumptions!$B$4="",NOT(ISNUMBER(Assumptions!$B$4))),"",IFERROR(F103-Assumptions!$B$4,""))</f>
        <v/>
      </c>
      <c r="I103" s="18">
        <f>IF(OR(F103="",NOT(ISNUMBER(F103)),Assumptions!$B$5="",NOT(ISNUMBER(Assumptions!$B$5))),"",IFERROR(F103-Assumptions!$B$5,""))</f>
        <v/>
      </c>
      <c r="J103" s="18">
        <f>IF(OR(F103="",NOT(ISNUMBER(F103)),Assumptions!$B$6="",NOT(ISNUMBER(Assumptions!$B$6))),"",IFERROR(F103-Assumptions!$B$6,""))</f>
        <v/>
      </c>
      <c r="K103" s="18">
        <f>IF(OR(F103="",NOT(ISNUMBER(F103)),Assumptions!$B$7="",NOT(ISNUMBER(Assumptions!$B$7))),"",IFERROR(F103-Assumptions!$B$7,""))</f>
        <v/>
      </c>
      <c r="L103" s="20" t="n"/>
      <c r="M103" s="22" t="n"/>
      <c r="N103" s="20" t="n"/>
      <c r="O103" s="21" t="n"/>
      <c r="P103" s="23">
        <f>IF(OR(F103="",NOT(ISNUMBER(F103))),"",IFERROR(F103-TODAY(),""))</f>
        <v/>
      </c>
      <c r="Q103" s="11">
        <f>IF(L103="","",IFERROR(VLOOKUP(L103,Assumptions!$D$4:$E$11,2,FALSE),"Check status"))</f>
        <v/>
      </c>
      <c r="R103" s="9">
        <f>IF(COUNTA(A103:G103,L103:O103)=0,"",IF(OR(A103="",B103="",C103="",D103="",E103="",F103="",G103="",L103=""),"Check missing required fields",IF(NOT(ISNUMBER(F103)),"Check renewal date",IF(AND(O103&lt;&gt;"",NOT(ISNUMBER(O103))),"Check last contact date",IF(AND(ISNUMBER(O103),O103&gt;TODAY()),"Check last contact date",IF(Q103="Check status","Check status",IF(Q103="Complete","Complete",IF(Q103="Closed","Closed",IF(COUNT(Assumptions!$B$4:$B$7)&lt;4,"Check milestone assumptions",IF(Q103="Hold","On hold - review",IF(F103&lt;TODAY(),"Past due - review",IF(TODAY()&gt;=K103,"Decision due - review",IF(TODAY()&gt;=J103,"Quote due - review",IF(TODAY()&gt;=I103,"Review due - review",IF(TODAY()&gt;=H103,"Preparation due - review","Scheduled")))))))))))))))</f>
        <v/>
      </c>
      <c r="T103">
        <f>IF(Assumptions!D102="","",Assumptions!D102)</f>
        <v/>
      </c>
      <c r="U103">
        <f>IF(Assumptions!F102="","",Assumptions!F102)</f>
        <v/>
      </c>
      <c r="V103">
        <f>IF(Assumptions!G102="","",Assumptions!G102)</f>
        <v/>
      </c>
    </row>
    <row r="104" ht="24" customHeight="1">
      <c r="A104" s="20" t="n"/>
      <c r="B104" s="20" t="n"/>
      <c r="C104" s="20" t="n"/>
      <c r="D104" s="20" t="n"/>
      <c r="E104" s="20" t="n"/>
      <c r="F104" s="21" t="n"/>
      <c r="G104" s="20" t="n"/>
      <c r="H104" s="17">
        <f>IF(OR(F104="",NOT(ISNUMBER(F104)),Assumptions!$B$4="",NOT(ISNUMBER(Assumptions!$B$4))),"",IFERROR(F104-Assumptions!$B$4,""))</f>
        <v/>
      </c>
      <c r="I104" s="17">
        <f>IF(OR(F104="",NOT(ISNUMBER(F104)),Assumptions!$B$5="",NOT(ISNUMBER(Assumptions!$B$5))),"",IFERROR(F104-Assumptions!$B$5,""))</f>
        <v/>
      </c>
      <c r="J104" s="17">
        <f>IF(OR(F104="",NOT(ISNUMBER(F104)),Assumptions!$B$6="",NOT(ISNUMBER(Assumptions!$B$6))),"",IFERROR(F104-Assumptions!$B$6,""))</f>
        <v/>
      </c>
      <c r="K104" s="17">
        <f>IF(OR(F104="",NOT(ISNUMBER(F104)),Assumptions!$B$7="",NOT(ISNUMBER(Assumptions!$B$7))),"",IFERROR(F104-Assumptions!$B$7,""))</f>
        <v/>
      </c>
      <c r="L104" s="20" t="n"/>
      <c r="M104" s="22" t="n"/>
      <c r="N104" s="20" t="n"/>
      <c r="O104" s="21" t="n"/>
      <c r="P104" s="24">
        <f>IF(OR(F104="",NOT(ISNUMBER(F104))),"",IFERROR(F104-TODAY(),""))</f>
        <v/>
      </c>
      <c r="Q104" s="7">
        <f>IF(L104="","",IFERROR(VLOOKUP(L104,Assumptions!$D$4:$E$11,2,FALSE),"Check status"))</f>
        <v/>
      </c>
      <c r="R104" s="5">
        <f>IF(COUNTA(A104:G104,L104:O104)=0,"",IF(OR(A104="",B104="",C104="",D104="",E104="",F104="",G104="",L104=""),"Check missing required fields",IF(NOT(ISNUMBER(F104)),"Check renewal date",IF(AND(O104&lt;&gt;"",NOT(ISNUMBER(O104))),"Check last contact date",IF(AND(ISNUMBER(O104),O104&gt;TODAY()),"Check last contact date",IF(Q104="Check status","Check status",IF(Q104="Complete","Complete",IF(Q104="Closed","Closed",IF(COUNT(Assumptions!$B$4:$B$7)&lt;4,"Check milestone assumptions",IF(Q104="Hold","On hold - review",IF(F104&lt;TODAY(),"Past due - review",IF(TODAY()&gt;=K104,"Decision due - review",IF(TODAY()&gt;=J104,"Quote due - review",IF(TODAY()&gt;=I104,"Review due - review",IF(TODAY()&gt;=H104,"Preparation due - review","Scheduled")))))))))))))))</f>
        <v/>
      </c>
      <c r="T104">
        <f>IF(Assumptions!D103="","",Assumptions!D103)</f>
        <v/>
      </c>
      <c r="U104">
        <f>IF(Assumptions!F103="","",Assumptions!F103)</f>
        <v/>
      </c>
      <c r="V104">
        <f>IF(Assumptions!G103="","",Assumptions!G103)</f>
        <v/>
      </c>
    </row>
  </sheetData>
  <autoFilter ref="A4:R104"/>
  <mergeCells count="1">
    <mergeCell ref="A1:R1"/>
  </mergeCells>
  <conditionalFormatting sqref="R5:R104">
    <cfRule type="expression" priority="1" dxfId="0">
      <formula>AND($R5&lt;&gt;"",$R5&lt;&gt;"Scheduled",$R5&lt;&gt;"Complete",$R5&lt;&gt;"Closed")</formula>
    </cfRule>
    <cfRule type="expression" priority="2" dxfId="1">
      <formula>OR($R5="Complete",$R5="Closed")</formula>
    </cfRule>
  </conditionalFormatting>
  <conditionalFormatting sqref="P5:P104">
    <cfRule type="expression" priority="3" dxfId="0">
      <formula>AND(ISNUMBER($P5),$P5&lt;0,$Q5&lt;&gt;"Complete",$Q5&lt;&gt;"Closed")</formula>
    </cfRule>
  </conditionalFormatting>
  <conditionalFormatting sqref="Q5:Q104">
    <cfRule type="expression" priority="4" dxfId="0">
      <formula>$Q5="Check status"</formula>
    </cfRule>
  </conditionalFormatting>
  <dataValidations count="6">
    <dataValidation sqref="L5:L104" showDropDown="0" showInputMessage="1" showErrorMessage="1" allowBlank="0" errorTitle="Status check" error="Choose a status from the editable list on the Assumptions sheet." promptTitle="Renewal status" prompt="Choose the current administrative renewal status." type="list">
      <formula1>$T$5:$T$12</formula1>
    </dataValidation>
    <dataValidation sqref="D5:D104" showDropDown="0" showInputMessage="1" showErrorMessage="1" allowBlank="0" errorTitle="Line check" error="Choose a line of business from the editable list on the Assumptions sheet." promptTitle="Line of business" prompt="Choose the administrative policy line." type="list">
      <formula1>$U$5:$U$14</formula1>
    </dataValidation>
    <dataValidation sqref="G5:G104" showDropDown="0" showInputMessage="1" showErrorMessage="1" allowBlank="0" errorTitle="Owner check" error="Choose an owner from the editable list on the Assumptions sheet." promptTitle="Assigned owner" prompt="Choose the person responsible for renewal preparation." type="list">
      <formula1>$V$5:$V$8</formula1>
    </dataValidation>
    <dataValidation sqref="F5:F104" showDropDown="0" showInputMessage="1" showErrorMessage="1" allowBlank="0" errorTitle="Renewal date check" error="Enter a valid renewal date within the allowed planning range." promptTitle="Renewal date" prompt="Enter the policy renewal date in MM/DD/YYYY format." type="date" operator="between">
      <formula1>DATE(YEAR(TODAY())-5,1,1)</formula1>
      <formula2>DATE(YEAR(TODAY())+10,12,31)</formula2>
    </dataValidation>
    <dataValidation sqref="O5:O104" showDropDown="0" showInputMessage="1" showErrorMessage="1" allowBlank="0" errorTitle="Contact date check" error="Enter a valid contact date that is not later than today." promptTitle="Last contact date" prompt="Enter the most recent administrative contact date." type="date" operator="between">
      <formula1>DATE(YEAR(TODAY())-5,1,1)</formula1>
      <formula2>TODAY()</formula2>
    </dataValidation>
    <dataValidation sqref="M5:M104" showDropDown="0" showInputMessage="1" showErrorMessage="1" allowBlank="0" errorTitle="Premium amount check" error="Enter a nonnegative administrative estimate up to $100,000,000.00." promptTitle="Estimated renewal premium" prompt="Enter an administrative estimate or leave the cell blank." type="decimal" operator="between">
      <formula1>0</formula1>
      <formula2>100000000</formula2>
    </dataValidation>
  </dataValidations>
  <pageMargins left="0.25" right="0.25" top="0.4" bottom="0.4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50" customWidth="1" min="3" max="3"/>
    <col width="22" customWidth="1" min="4" max="4"/>
    <col width="17" customWidth="1" min="5" max="5"/>
    <col width="25" customWidth="1" min="6" max="6"/>
    <col width="25" customWidth="1" min="7" max="7"/>
  </cols>
  <sheetData>
    <row r="1" ht="30" customHeight="1">
      <c r="A1" s="1" t="inlineStr">
        <is>
          <t>Renewal Calendar Assumptions</t>
        </is>
      </c>
      <c r="B1" s="27" t="n"/>
      <c r="C1" s="27" t="n"/>
      <c r="D1" s="27" t="n"/>
      <c r="E1" s="27" t="n"/>
      <c r="F1" s="27" t="n"/>
      <c r="G1" s="28" t="n"/>
    </row>
    <row r="2" ht="22" customHeight="1">
      <c r="A2" s="25" t="inlineStr">
        <is>
          <t>Edit yellow cells to maintain planning intervals and stable choices.</t>
        </is>
      </c>
    </row>
    <row r="3" ht="34" customHeight="1">
      <c r="A3" s="4" t="inlineStr">
        <is>
          <t>Timing Setting</t>
        </is>
      </c>
      <c r="B3" s="4" t="inlineStr">
        <is>
          <t>Days</t>
        </is>
      </c>
      <c r="C3" s="4" t="inlineStr">
        <is>
          <t>Administrative Use</t>
        </is>
      </c>
      <c r="D3" s="4" t="inlineStr">
        <is>
          <t>Status</t>
        </is>
      </c>
      <c r="E3" s="4" t="inlineStr">
        <is>
          <t>Status Group</t>
        </is>
      </c>
      <c r="F3" s="4" t="inlineStr">
        <is>
          <t>Line of Business</t>
        </is>
      </c>
      <c r="G3" s="4" t="inlineStr">
        <is>
          <t>Owner</t>
        </is>
      </c>
    </row>
    <row r="4" ht="30" customHeight="1">
      <c r="A4" s="5" t="inlineStr">
        <is>
          <t>Preparation lead days</t>
        </is>
      </c>
      <c r="B4" s="26" t="n">
        <v>90</v>
      </c>
      <c r="C4" s="5" t="inlineStr">
        <is>
          <t>Sets the preparation start date before renewal.</t>
        </is>
      </c>
      <c r="D4" s="20" t="inlineStr">
        <is>
          <t>Planned</t>
        </is>
      </c>
      <c r="E4" s="20" t="inlineStr">
        <is>
          <t>Open</t>
        </is>
      </c>
      <c r="F4" s="20" t="inlineStr">
        <is>
          <t>Personal Auto</t>
        </is>
      </c>
      <c r="G4" s="20" t="inlineStr">
        <is>
          <t>Fictional Owner Rowan</t>
        </is>
      </c>
    </row>
    <row r="5" ht="30" customHeight="1">
      <c r="A5" s="9" t="inlineStr">
        <is>
          <t>Review lead days</t>
        </is>
      </c>
      <c r="B5" s="26" t="n">
        <v>45</v>
      </c>
      <c r="C5" s="9" t="inlineStr">
        <is>
          <t>Sets the internal review milestone before renewal.</t>
        </is>
      </c>
      <c r="D5" s="20" t="inlineStr">
        <is>
          <t>Outreach Started</t>
        </is>
      </c>
      <c r="E5" s="20" t="inlineStr">
        <is>
          <t>Open</t>
        </is>
      </c>
      <c r="F5" s="20" t="inlineStr">
        <is>
          <t>Homeowners</t>
        </is>
      </c>
      <c r="G5" s="20" t="inlineStr">
        <is>
          <t>Fictional Owner Sage</t>
        </is>
      </c>
    </row>
    <row r="6" ht="30" customHeight="1">
      <c r="A6" s="5" t="inlineStr">
        <is>
          <t>Quote lead days</t>
        </is>
      </c>
      <c r="B6" s="26" t="n">
        <v>21</v>
      </c>
      <c r="C6" s="5" t="inlineStr">
        <is>
          <t>Sets the quote review milestone before renewal.</t>
        </is>
      </c>
      <c r="D6" s="20" t="inlineStr">
        <is>
          <t>Reviewing</t>
        </is>
      </c>
      <c r="E6" s="20" t="inlineStr">
        <is>
          <t>Open</t>
        </is>
      </c>
      <c r="F6" s="20" t="inlineStr">
        <is>
          <t>Umbrella</t>
        </is>
      </c>
      <c r="G6" s="20" t="inlineStr">
        <is>
          <t>Fictional Owner Ellis</t>
        </is>
      </c>
    </row>
    <row r="7" ht="30" customHeight="1">
      <c r="A7" s="9" t="inlineStr">
        <is>
          <t>Client decision lead days</t>
        </is>
      </c>
      <c r="B7" s="26" t="n">
        <v>7</v>
      </c>
      <c r="C7" s="9" t="inlineStr">
        <is>
          <t>Sets the decision milestone before renewal.</t>
        </is>
      </c>
      <c r="D7" s="20" t="inlineStr">
        <is>
          <t>Quoting</t>
        </is>
      </c>
      <c r="E7" s="20" t="inlineStr">
        <is>
          <t>Open</t>
        </is>
      </c>
      <c r="F7" s="20" t="inlineStr">
        <is>
          <t>General Liability</t>
        </is>
      </c>
      <c r="G7" s="20" t="inlineStr">
        <is>
          <t>Fictional Owner Quinn</t>
        </is>
      </c>
    </row>
    <row r="8" ht="30" customHeight="1">
      <c r="A8" s="5" t="inlineStr">
        <is>
          <t>Near-term summary window days</t>
        </is>
      </c>
      <c r="B8" s="26" t="n">
        <v>30</v>
      </c>
      <c r="C8" s="5" t="inlineStr">
        <is>
          <t>Sets the first upcoming-renewal summary window.</t>
        </is>
      </c>
      <c r="D8" s="20" t="inlineStr">
        <is>
          <t>Awaiting Client</t>
        </is>
      </c>
      <c r="E8" s="20" t="inlineStr">
        <is>
          <t>Open</t>
        </is>
      </c>
      <c r="F8" s="20" t="inlineStr">
        <is>
          <t>Commercial Auto</t>
        </is>
      </c>
      <c r="G8" s="5" t="n"/>
    </row>
    <row r="9" ht="30" customHeight="1">
      <c r="A9" s="9" t="inlineStr">
        <is>
          <t>Extended summary window days</t>
        </is>
      </c>
      <c r="B9" s="26" t="n">
        <v>90</v>
      </c>
      <c r="C9" s="9" t="inlineStr">
        <is>
          <t>Sets the second upcoming-renewal summary window.</t>
        </is>
      </c>
      <c r="D9" s="20" t="inlineStr">
        <is>
          <t>Renewed</t>
        </is>
      </c>
      <c r="E9" s="20" t="inlineStr">
        <is>
          <t>Complete</t>
        </is>
      </c>
      <c r="F9" s="20" t="inlineStr">
        <is>
          <t>Workers Compensation</t>
        </is>
      </c>
      <c r="G9" s="9" t="n"/>
    </row>
    <row r="10" ht="30" customHeight="1">
      <c r="A10" s="5" t="n"/>
      <c r="B10" s="5" t="n"/>
      <c r="C10" s="5" t="n"/>
      <c r="D10" s="20" t="inlineStr">
        <is>
          <t>Not Renewing</t>
        </is>
      </c>
      <c r="E10" s="20" t="inlineStr">
        <is>
          <t>Closed</t>
        </is>
      </c>
      <c r="F10" s="20" t="inlineStr">
        <is>
          <t>Businessowners</t>
        </is>
      </c>
      <c r="G10" s="5" t="n"/>
    </row>
    <row r="11" ht="30" customHeight="1">
      <c r="A11" s="9" t="n"/>
      <c r="B11" s="9" t="n"/>
      <c r="C11" s="9" t="n"/>
      <c r="D11" s="20" t="inlineStr">
        <is>
          <t>On Hold</t>
        </is>
      </c>
      <c r="E11" s="20" t="inlineStr">
        <is>
          <t>Hold</t>
        </is>
      </c>
      <c r="F11" s="20" t="inlineStr">
        <is>
          <t>Professional Liability</t>
        </is>
      </c>
      <c r="G11" s="9" t="n"/>
    </row>
    <row r="12" ht="30" customHeight="1">
      <c r="A12" s="5" t="n"/>
      <c r="B12" s="5" t="n"/>
      <c r="C12" s="5" t="n"/>
      <c r="D12" s="5" t="n"/>
      <c r="E12" s="5" t="n"/>
      <c r="F12" s="20" t="inlineStr">
        <is>
          <t>Cyber</t>
        </is>
      </c>
      <c r="G12" s="5" t="n"/>
    </row>
    <row r="13" ht="30" customHeight="1">
      <c r="A13" s="9" t="n"/>
      <c r="B13" s="9" t="n"/>
      <c r="C13" s="9" t="n"/>
      <c r="D13" s="9" t="n"/>
      <c r="E13" s="9" t="n"/>
      <c r="F13" s="20" t="inlineStr">
        <is>
          <t>Inland Marine</t>
        </is>
      </c>
      <c r="G13" s="9" t="n"/>
    </row>
  </sheetData>
  <mergeCells count="1">
    <mergeCell ref="A1:G1"/>
  </mergeCells>
  <conditionalFormatting sqref="B4:B7">
    <cfRule type="expression" priority="1" dxfId="0">
      <formula>AND(COUNT($B$4:$B$7)=4,OR($B$4&lt;$B$5,$B$5&lt;$B$6,$B$6&lt;$B$7))</formula>
    </cfRule>
  </conditionalFormatting>
  <conditionalFormatting sqref="B8:B9">
    <cfRule type="expression" priority="2" dxfId="0">
      <formula>AND(COUNT($B$8:$B$9)=2,$B$8&gt;$B$9)</formula>
    </cfRule>
  </conditionalFormatting>
  <dataValidations count="2">
    <dataValidation sqref="B4:B9" showDropDown="0" showInputMessage="1" showErrorMessage="1" allowBlank="0" errorTitle="Day interval check" error="Enter a whole number from 0 through 365." promptTitle="Planning interval" prompt="Enter the number of calendar days used for this planning interval." type="whole" operator="between">
      <formula1>0</formula1>
      <formula2>365</formula2>
    </dataValidation>
    <dataValidation sqref="E4:E11" showDropDown="0" showInputMessage="1" showErrorMessage="1" allowBlank="0" errorTitle="Status group check" error="Choose Open, Complete, Closed, or Hold." promptTitle="Status group" prompt="Choose how this status is treated in calculated indicators." type="list">
      <formula1>"Open,Complete,Closed,Hold"</formula1>
    </dataValidation>
  </dataValidations>
  <pageMargins left="0.25" right="0.25" top="0.4" bottom="0.4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Planning Workbook</dc:creator>
  <dc:title xmlns:dc="http://purl.org/dc/elements/1.1/">Insurance Renewal Calendar Spreadsheet</dc:title>
  <dc:subject xmlns:dc="http://purl.org/dc/elements/1.1/">Administrative renewal planning calendar</dc:subject>
  <dcterms:created xmlns:dcterms="http://purl.org/dc/terms/" xmlns:xsi="http://www.w3.org/2001/XMLSchema-instance" xsi:type="dcterms:W3CDTF">2026-09-10T20:03:55Z</dcterms:created>
  <dcterms:modified xmlns:dcterms="http://purl.org/dc/terms/" xmlns:xsi="http://www.w3.org/2001/XMLSchema-instance" xsi:type="dcterms:W3CDTF">2026-09-10T20:03:56+00:00Z</dcterms:modified>
</cp:coreProperties>
</file>