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Opportuniti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'Opportunities'!$A$4:$O$104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.00;[Red]-$#,##0.00"/>
    <numFmt numFmtId="166" formatCode="0.0%"/>
    <numFmt numFmtId="167" formatCode="mmm 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17780"/>
      <sz val="10"/>
    </font>
    <font>
      <name val="Calibri"/>
      <b val="1"/>
      <color rgb="00243746"/>
      <sz val="10"/>
    </font>
    <font>
      <name val="Calibri"/>
      <color rgb="00243746"/>
      <sz val="10"/>
    </font>
    <font>
      <name val="Calibri"/>
      <b val="1"/>
      <color rgb="00FFFFFF"/>
      <sz val="11"/>
    </font>
    <font>
      <name val="Calibri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F3F7F8"/>
      </patternFill>
    </fill>
    <fill>
      <patternFill patternType="solid">
        <fgColor rgb="00FFFFFF"/>
      </patternFill>
    </fill>
    <fill>
      <patternFill patternType="solid">
        <fgColor rgb="00E56A2A"/>
      </patternFill>
    </fill>
    <fill>
      <patternFill patternType="solid">
        <fgColor rgb="000F7B78"/>
      </patternFill>
    </fill>
    <fill>
      <patternFill patternType="solid">
        <fgColor rgb="00FFF1D9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5" fillId="5" borderId="1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" fontId="4" fillId="3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top" wrapText="1"/>
    </xf>
    <xf numFmtId="164" fontId="4" fillId="7" borderId="1" applyAlignment="1" pivotButton="0" quotePrefix="0" xfId="0">
      <alignment horizontal="left" vertical="center"/>
    </xf>
    <xf numFmtId="165" fontId="4" fillId="7" borderId="1" applyAlignment="1" pivotButton="0" quotePrefix="0" xfId="0">
      <alignment horizontal="left" vertical="center"/>
    </xf>
    <xf numFmtId="166" fontId="4" fillId="3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top" wrapText="1"/>
    </xf>
    <xf numFmtId="166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center" vertical="center"/>
    </xf>
    <xf numFmtId="164" fontId="4" fillId="7" borderId="1" applyAlignment="1" pivotButton="0" quotePrefix="0" xfId="0">
      <alignment horizontal="right" vertical="center"/>
    </xf>
    <xf numFmtId="1" fontId="4" fillId="7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Weighted Premium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'Summary'!B18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'Summary'!$A$19:$A$30</f>
            </numRef>
          </cat>
          <val>
            <numRef>
              <f>'Summary'!$B$19:$B$30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Close 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Weighted Premium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16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57"/>
    <outlinePr summaryBelow="1" summaryRight="1"/>
    <pageSetUpPr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3" customWidth="1" min="3" max="3"/>
    <col width="24" customWidth="1" min="4" max="4"/>
    <col width="14" customWidth="1" min="5" max="5"/>
    <col width="19" customWidth="1" min="6" max="6"/>
    <col width="3" customWidth="1" min="7" max="7"/>
    <col width="3" customWidth="1" min="8" max="8"/>
  </cols>
  <sheetData>
    <row r="1" ht="28" customHeight="1">
      <c r="A1" s="1" t="inlineStr">
        <is>
          <t>Insurance Sales Forecast</t>
        </is>
      </c>
      <c r="B1" s="33" t="n"/>
      <c r="C1" s="33" t="n"/>
      <c r="D1" s="33" t="n"/>
      <c r="E1" s="33" t="n"/>
      <c r="F1" s="33" t="n"/>
      <c r="G1" s="33" t="n"/>
      <c r="H1" s="34" t="n"/>
    </row>
    <row r="2" ht="30" customHeight="1">
      <c r="A2" s="3" t="inlineStr">
        <is>
          <t>Fictional examples only. Forecasts are planning estimates calculated from entered opportunities and editable assumptions.</t>
        </is>
      </c>
    </row>
    <row r="3"/>
    <row r="4">
      <c r="A4" s="4" t="inlineStr">
        <is>
          <t>Forecast Start</t>
        </is>
      </c>
      <c r="B4" s="5">
        <f>IF(Assumptions!$B$3="","",Assumptions!$B$3)</f>
        <v/>
      </c>
      <c r="D4" s="4" t="inlineStr">
        <is>
          <t>Forecast End</t>
        </is>
      </c>
      <c r="E4" s="5">
        <f>IF(Assumptions!$B$4="","",Assumptions!$B$4)</f>
        <v/>
      </c>
    </row>
    <row r="5">
      <c r="A5" s="4" t="inlineStr">
        <is>
          <t>Calculated As Of</t>
        </is>
      </c>
      <c r="B5" s="5">
        <f>TODAY()</f>
        <v/>
      </c>
      <c r="D5" s="4" t="inlineStr">
        <is>
          <t>Premium Review Limit</t>
        </is>
      </c>
      <c r="E5" s="6">
        <f>IF(Assumptions!$B$6="","",Assumptions!$B$6)</f>
        <v/>
      </c>
    </row>
    <row r="6">
      <c r="A6" s="7" t="inlineStr">
        <is>
          <t>Forecast Indicators</t>
        </is>
      </c>
      <c r="B6" s="7" t="n"/>
      <c r="D6" s="7" t="inlineStr">
        <is>
          <t>Open Pipeline by Stage</t>
        </is>
      </c>
      <c r="E6" s="7" t="n"/>
      <c r="F6" s="7" t="n"/>
    </row>
    <row r="7">
      <c r="A7" s="8" t="inlineStr">
        <is>
          <t>Indicator</t>
        </is>
      </c>
      <c r="B7" s="8" t="inlineStr">
        <is>
          <t>Value</t>
        </is>
      </c>
      <c r="D7" s="8" t="inlineStr">
        <is>
          <t>Stage</t>
        </is>
      </c>
      <c r="E7" s="8" t="inlineStr">
        <is>
          <t>Open Count</t>
        </is>
      </c>
      <c r="F7" s="8" t="inlineStr">
        <is>
          <t>Weighted Premium</t>
        </is>
      </c>
    </row>
    <row r="8">
      <c r="A8" s="9" t="inlineStr">
        <is>
          <t>Open opportunities in window</t>
        </is>
      </c>
      <c r="B8" s="10">
        <f>IF(OR(Assumptions!$B$3="",Assumptions!$B$4=""),"",COUNTIFS(Opportunities!$A$5:$A$104,"&lt;&gt;",Opportunities!$L$5:$L$104,"Open",Opportunities!$C$5:$C$104,"&gt;="&amp;Assumptions!$B$3,Opportunities!$C$5:$C$104,"&lt;="&amp;Assumptions!$B$4))</f>
        <v/>
      </c>
      <c r="D8" s="9">
        <f>IF(Assumptions!$A$10="","",Assumptions!$A$10)</f>
        <v/>
      </c>
      <c r="E8" s="10">
        <f>IF(OR($D8="",Assumptions!$B$3="",Assumptions!$B$4=""),"",COUNTIFS(Opportunities!$F$5:$F$104,$D8,Opportunities!$L$5:$L$104,"Open",Opportunities!$C$5:$C$104,"&gt;="&amp;Assumptions!$B$3,Opportunities!$C$5:$C$104,"&lt;="&amp;Assumptions!$B$4))</f>
        <v/>
      </c>
      <c r="F8" s="11">
        <f>IF(OR($D8="",Assumptions!$B$3="",Assumptions!$B$4=""),"",SUMIFS(Opportunities!$H$5:$H$104,Opportunities!$F$5:$F$104,$D8,Opportunities!$L$5:$L$104,"Open",Opportunities!$C$5:$C$104,"&gt;="&amp;Assumptions!$B$3,Opportunities!$C$5:$C$104,"&lt;="&amp;Assumptions!$B$4))</f>
        <v/>
      </c>
    </row>
    <row r="9">
      <c r="A9" s="12" t="inlineStr">
        <is>
          <t>Open estimated premium</t>
        </is>
      </c>
      <c r="B9" s="6">
        <f>IF(OR(Assumptions!$B$3="",Assumptions!$B$4=""),"",SUMIFS(Opportunities!$E$5:$E$104,Opportunities!$L$5:$L$104,"Open",Opportunities!$C$5:$C$104,"&gt;="&amp;Assumptions!$B$3,Opportunities!$C$5:$C$104,"&lt;="&amp;Assumptions!$B$4))</f>
        <v/>
      </c>
      <c r="D9" s="12">
        <f>IF(Assumptions!$A$11="","",Assumptions!$A$11)</f>
        <v/>
      </c>
      <c r="E9" s="13">
        <f>IF(OR($D9="",Assumptions!$B$3="",Assumptions!$B$4=""),"",COUNTIFS(Opportunities!$F$5:$F$104,$D9,Opportunities!$L$5:$L$104,"Open",Opportunities!$C$5:$C$104,"&gt;="&amp;Assumptions!$B$3,Opportunities!$C$5:$C$104,"&lt;="&amp;Assumptions!$B$4))</f>
        <v/>
      </c>
      <c r="F9" s="6">
        <f>IF(OR($D9="",Assumptions!$B$3="",Assumptions!$B$4=""),"",SUMIFS(Opportunities!$H$5:$H$104,Opportunities!$F$5:$F$104,$D9,Opportunities!$L$5:$L$104,"Open",Opportunities!$C$5:$C$104,"&gt;="&amp;Assumptions!$B$3,Opportunities!$C$5:$C$104,"&lt;="&amp;Assumptions!$B$4))</f>
        <v/>
      </c>
    </row>
    <row r="10">
      <c r="A10" s="9" t="inlineStr">
        <is>
          <t>Weighted premium</t>
        </is>
      </c>
      <c r="B10" s="14">
        <f>IF(OR(Assumptions!$B$3="",Assumptions!$B$4=""),"",SUMIFS(Opportunities!$H$5:$H$104,Opportunities!$L$5:$L$104,"Open",Opportunities!$C$5:$C$104,"&gt;="&amp;Assumptions!$B$3,Opportunities!$C$5:$C$104,"&lt;="&amp;Assumptions!$B$4))</f>
        <v/>
      </c>
      <c r="D10" s="9">
        <f>IF(Assumptions!$A$12="","",Assumptions!$A$12)</f>
        <v/>
      </c>
      <c r="E10" s="10">
        <f>IF(OR($D10="",Assumptions!$B$3="",Assumptions!$B$4=""),"",COUNTIFS(Opportunities!$F$5:$F$104,$D10,Opportunities!$L$5:$L$104,"Open",Opportunities!$C$5:$C$104,"&gt;="&amp;Assumptions!$B$3,Opportunities!$C$5:$C$104,"&lt;="&amp;Assumptions!$B$4))</f>
        <v/>
      </c>
      <c r="F10" s="11">
        <f>IF(OR($D10="",Assumptions!$B$3="",Assumptions!$B$4=""),"",SUMIFS(Opportunities!$H$5:$H$104,Opportunities!$F$5:$F$104,$D10,Opportunities!$L$5:$L$104,"Open",Opportunities!$C$5:$C$104,"&gt;="&amp;Assumptions!$B$3,Opportunities!$C$5:$C$104,"&lt;="&amp;Assumptions!$B$4))</f>
        <v/>
      </c>
    </row>
    <row r="11">
      <c r="A11" s="12" t="inlineStr">
        <is>
          <t>Weighted commission</t>
        </is>
      </c>
      <c r="B11" s="14">
        <f>IF(OR(Assumptions!$B$3="",Assumptions!$B$4=""),"",SUMIFS(Opportunities!$J$5:$J$104,Opportunities!$L$5:$L$104,"Open",Opportunities!$C$5:$C$104,"&gt;="&amp;Assumptions!$B$3,Opportunities!$C$5:$C$104,"&lt;="&amp;Assumptions!$B$4))</f>
        <v/>
      </c>
      <c r="D11" s="12">
        <f>IF(Assumptions!$A$13="","",Assumptions!$A$13)</f>
        <v/>
      </c>
      <c r="E11" s="13">
        <f>IF(OR($D11="",Assumptions!$B$3="",Assumptions!$B$4=""),"",COUNTIFS(Opportunities!$F$5:$F$104,$D11,Opportunities!$L$5:$L$104,"Open",Opportunities!$C$5:$C$104,"&gt;="&amp;Assumptions!$B$3,Opportunities!$C$5:$C$104,"&lt;="&amp;Assumptions!$B$4))</f>
        <v/>
      </c>
      <c r="F11" s="6">
        <f>IF(OR($D11="",Assumptions!$B$3="",Assumptions!$B$4=""),"",SUMIFS(Opportunities!$H$5:$H$104,Opportunities!$F$5:$F$104,$D11,Opportunities!$L$5:$L$104,"Open",Opportunities!$C$5:$C$104,"&gt;="&amp;Assumptions!$B$3,Opportunities!$C$5:$C$104,"&lt;="&amp;Assumptions!$B$4))</f>
        <v/>
      </c>
    </row>
    <row r="12">
      <c r="A12" s="9" t="inlineStr">
        <is>
          <t>Weighted win rate</t>
        </is>
      </c>
      <c r="B12" s="15">
        <f>IFERROR(B10/B9,"")</f>
        <v/>
      </c>
      <c r="D12" s="9">
        <f>IF(Assumptions!$A$14="","",Assumptions!$A$14)</f>
        <v/>
      </c>
      <c r="E12" s="10">
        <f>IF(OR($D12="",Assumptions!$B$3="",Assumptions!$B$4=""),"",COUNTIFS(Opportunities!$F$5:$F$104,$D12,Opportunities!$L$5:$L$104,"Open",Opportunities!$C$5:$C$104,"&gt;="&amp;Assumptions!$B$3,Opportunities!$C$5:$C$104,"&lt;="&amp;Assumptions!$B$4))</f>
        <v/>
      </c>
      <c r="F12" s="11">
        <f>IF(OR($D12="",Assumptions!$B$3="",Assumptions!$B$4=""),"",SUMIFS(Opportunities!$H$5:$H$104,Opportunities!$F$5:$F$104,$D12,Opportunities!$L$5:$L$104,"Open",Opportunities!$C$5:$C$104,"&gt;="&amp;Assumptions!$B$3,Opportunities!$C$5:$C$104,"&lt;="&amp;Assumptions!$B$4))</f>
        <v/>
      </c>
    </row>
    <row r="13">
      <c r="A13" s="12" t="inlineStr">
        <is>
          <t>Open items to check</t>
        </is>
      </c>
      <c r="B13" s="13">
        <f>IF(OR(Assumptions!$B$3="",Assumptions!$B$4=""),"",COUNTIFS(Opportunities!$L$5:$L$104,"Open",Opportunities!$N$5:$N$104,"&lt;&gt;",Opportunities!$N$5:$N$104,"&lt;&gt;Current",Opportunities!$C$5:$C$104,"&gt;="&amp;Assumptions!$B$3,Opportunities!$C$5:$C$104,"&lt;="&amp;Assumptions!$B$4))</f>
        <v/>
      </c>
      <c r="D13" s="12">
        <f>IF(Assumptions!$A$15="","",Assumptions!$A$15)</f>
        <v/>
      </c>
      <c r="E13" s="13">
        <f>IF(OR($D13="",Assumptions!$B$3="",Assumptions!$B$4=""),"",COUNTIFS(Opportunities!$F$5:$F$104,$D13,Opportunities!$L$5:$L$104,"Open",Opportunities!$C$5:$C$104,"&gt;="&amp;Assumptions!$B$3,Opportunities!$C$5:$C$104,"&lt;="&amp;Assumptions!$B$4))</f>
        <v/>
      </c>
      <c r="F13" s="6">
        <f>IF(OR($D13="",Assumptions!$B$3="",Assumptions!$B$4=""),"",SUMIFS(Opportunities!$H$5:$H$104,Opportunities!$F$5:$F$104,$D13,Opportunities!$L$5:$L$104,"Open",Opportunities!$C$5:$C$104,"&gt;="&amp;Assumptions!$B$3,Opportunities!$C$5:$C$104,"&lt;="&amp;Assumptions!$B$4))</f>
        <v/>
      </c>
    </row>
    <row r="14">
      <c r="A14" s="9" t="inlineStr">
        <is>
          <t>Closed-won premium in window</t>
        </is>
      </c>
      <c r="B14" s="11">
        <f>IF(OR(Assumptions!$B$3="",Assumptions!$B$4=""),"",SUMIFS(Opportunities!$E$5:$E$104,Opportunities!$L$5:$L$104,"Won",Opportunities!$C$5:$C$104,"&gt;="&amp;Assumptions!$B$3,Opportunities!$C$5:$C$104,"&lt;="&amp;Assumptions!$B$4))</f>
        <v/>
      </c>
    </row>
    <row r="15"/>
    <row r="16"/>
    <row r="17">
      <c r="A17" s="7" t="inlineStr">
        <is>
          <t>Open Weighted Premium: 12 Months</t>
        </is>
      </c>
      <c r="B17" s="7" t="n"/>
    </row>
    <row r="18">
      <c r="A18" s="8" t="inlineStr">
        <is>
          <t>Close Month</t>
        </is>
      </c>
      <c r="B18" s="8" t="inlineStr">
        <is>
          <t>Weighted Premium</t>
        </is>
      </c>
    </row>
    <row r="19">
      <c r="A19" s="16">
        <f>IF(Assumptions!$B$3="","",DATE(YEAR(Assumptions!$B$3),MONTH(Assumptions!$B$3),1))</f>
        <v/>
      </c>
      <c r="B19" s="11">
        <f>IF(OR($A19="",Assumptions!$B$3=""),"",SUMIFS(Opportunities!$H$5:$H$104,Opportunities!$L$5:$L$104,"Open",Opportunities!$C$5:$C$104,"&gt;="&amp;$A19,Opportunities!$C$5:$C$104,"&lt;"&amp;EDATE($A19,1),Opportunities!$C$5:$C$104,"&gt;="&amp;Assumptions!$B$3))</f>
        <v/>
      </c>
    </row>
    <row r="20">
      <c r="A20" s="17">
        <f>IF($A19="","",EDATE($A19,1))</f>
        <v/>
      </c>
      <c r="B20" s="6">
        <f>IF(OR($A20="",Assumptions!$B$3=""),"",SUMIFS(Opportunities!$H$5:$H$104,Opportunities!$L$5:$L$104,"Open",Opportunities!$C$5:$C$104,"&gt;="&amp;$A20,Opportunities!$C$5:$C$104,"&lt;"&amp;EDATE($A20,1),Opportunities!$C$5:$C$104,"&gt;="&amp;Assumptions!$B$3))</f>
        <v/>
      </c>
    </row>
    <row r="21">
      <c r="A21" s="16">
        <f>IF($A20="","",EDATE($A20,1))</f>
        <v/>
      </c>
      <c r="B21" s="11">
        <f>IF(OR($A21="",Assumptions!$B$3=""),"",SUMIFS(Opportunities!$H$5:$H$104,Opportunities!$L$5:$L$104,"Open",Opportunities!$C$5:$C$104,"&gt;="&amp;$A21,Opportunities!$C$5:$C$104,"&lt;"&amp;EDATE($A21,1),Opportunities!$C$5:$C$104,"&gt;="&amp;Assumptions!$B$3))</f>
        <v/>
      </c>
    </row>
    <row r="22">
      <c r="A22" s="17">
        <f>IF($A21="","",EDATE($A21,1))</f>
        <v/>
      </c>
      <c r="B22" s="6">
        <f>IF(OR($A22="",Assumptions!$B$3=""),"",SUMIFS(Opportunities!$H$5:$H$104,Opportunities!$L$5:$L$104,"Open",Opportunities!$C$5:$C$104,"&gt;="&amp;$A22,Opportunities!$C$5:$C$104,"&lt;"&amp;EDATE($A22,1),Opportunities!$C$5:$C$104,"&gt;="&amp;Assumptions!$B$3))</f>
        <v/>
      </c>
    </row>
    <row r="23">
      <c r="A23" s="16">
        <f>IF($A22="","",EDATE($A22,1))</f>
        <v/>
      </c>
      <c r="B23" s="11">
        <f>IF(OR($A23="",Assumptions!$B$3=""),"",SUMIFS(Opportunities!$H$5:$H$104,Opportunities!$L$5:$L$104,"Open",Opportunities!$C$5:$C$104,"&gt;="&amp;$A23,Opportunities!$C$5:$C$104,"&lt;"&amp;EDATE($A23,1),Opportunities!$C$5:$C$104,"&gt;="&amp;Assumptions!$B$3))</f>
        <v/>
      </c>
    </row>
    <row r="24">
      <c r="A24" s="17">
        <f>IF($A23="","",EDATE($A23,1))</f>
        <v/>
      </c>
      <c r="B24" s="6">
        <f>IF(OR($A24="",Assumptions!$B$3=""),"",SUMIFS(Opportunities!$H$5:$H$104,Opportunities!$L$5:$L$104,"Open",Opportunities!$C$5:$C$104,"&gt;="&amp;$A24,Opportunities!$C$5:$C$104,"&lt;"&amp;EDATE($A24,1),Opportunities!$C$5:$C$104,"&gt;="&amp;Assumptions!$B$3))</f>
        <v/>
      </c>
    </row>
    <row r="25">
      <c r="A25" s="16">
        <f>IF($A24="","",EDATE($A24,1))</f>
        <v/>
      </c>
      <c r="B25" s="11">
        <f>IF(OR($A25="",Assumptions!$B$3=""),"",SUMIFS(Opportunities!$H$5:$H$104,Opportunities!$L$5:$L$104,"Open",Opportunities!$C$5:$C$104,"&gt;="&amp;$A25,Opportunities!$C$5:$C$104,"&lt;"&amp;EDATE($A25,1),Opportunities!$C$5:$C$104,"&gt;="&amp;Assumptions!$B$3))</f>
        <v/>
      </c>
    </row>
    <row r="26">
      <c r="A26" s="17">
        <f>IF($A25="","",EDATE($A25,1))</f>
        <v/>
      </c>
      <c r="B26" s="6">
        <f>IF(OR($A26="",Assumptions!$B$3=""),"",SUMIFS(Opportunities!$H$5:$H$104,Opportunities!$L$5:$L$104,"Open",Opportunities!$C$5:$C$104,"&gt;="&amp;$A26,Opportunities!$C$5:$C$104,"&lt;"&amp;EDATE($A26,1),Opportunities!$C$5:$C$104,"&gt;="&amp;Assumptions!$B$3))</f>
        <v/>
      </c>
    </row>
    <row r="27">
      <c r="A27" s="16">
        <f>IF($A26="","",EDATE($A26,1))</f>
        <v/>
      </c>
      <c r="B27" s="11">
        <f>IF(OR($A27="",Assumptions!$B$3=""),"",SUMIFS(Opportunities!$H$5:$H$104,Opportunities!$L$5:$L$104,"Open",Opportunities!$C$5:$C$104,"&gt;="&amp;$A27,Opportunities!$C$5:$C$104,"&lt;"&amp;EDATE($A27,1),Opportunities!$C$5:$C$104,"&gt;="&amp;Assumptions!$B$3))</f>
        <v/>
      </c>
    </row>
    <row r="28">
      <c r="A28" s="17">
        <f>IF($A27="","",EDATE($A27,1))</f>
        <v/>
      </c>
      <c r="B28" s="6">
        <f>IF(OR($A28="",Assumptions!$B$3=""),"",SUMIFS(Opportunities!$H$5:$H$104,Opportunities!$L$5:$L$104,"Open",Opportunities!$C$5:$C$104,"&gt;="&amp;$A28,Opportunities!$C$5:$C$104,"&lt;"&amp;EDATE($A28,1),Opportunities!$C$5:$C$104,"&gt;="&amp;Assumptions!$B$3))</f>
        <v/>
      </c>
    </row>
    <row r="29">
      <c r="A29" s="16">
        <f>IF($A28="","",EDATE($A28,1))</f>
        <v/>
      </c>
      <c r="B29" s="11">
        <f>IF(OR($A29="",Assumptions!$B$3=""),"",SUMIFS(Opportunities!$H$5:$H$104,Opportunities!$L$5:$L$104,"Open",Opportunities!$C$5:$C$104,"&gt;="&amp;$A29,Opportunities!$C$5:$C$104,"&lt;"&amp;EDATE($A29,1),Opportunities!$C$5:$C$104,"&gt;="&amp;Assumptions!$B$3))</f>
        <v/>
      </c>
    </row>
    <row r="30">
      <c r="A30" s="17">
        <f>IF($A29="","",EDATE($A29,1))</f>
        <v/>
      </c>
      <c r="B30" s="6">
        <f>IF(OR($A30="",Assumptions!$B$3=""),"",SUMIFS(Opportunities!$H$5:$H$104,Opportunities!$L$5:$L$104,"Open",Opportunities!$C$5:$C$104,"&gt;="&amp;$A30,Opportunities!$C$5:$C$104,"&lt;"&amp;EDATE($A30,1),Opportunities!$C$5:$C$104,"&gt;="&amp;Assumptions!$B$3))</f>
        <v/>
      </c>
    </row>
  </sheetData>
  <mergeCells count="1">
    <mergeCell ref="A1:H1"/>
  </mergeCells>
  <conditionalFormatting sqref="B13">
    <cfRule type="expression" priority="1" dxfId="0">
      <formula>$B$13&gt;0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56A2A"/>
    <outlinePr summaryBelow="1" summaryRight="1"/>
    <pageSetUpPr/>
  </sheetPr>
  <dimension ref="A1:T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1" customWidth="1" min="2" max="2"/>
    <col width="16" customWidth="1" min="3" max="3"/>
    <col width="24" customWidth="1" min="4" max="4"/>
    <col width="20" customWidth="1" min="5" max="5"/>
    <col width="22" customWidth="1" min="6" max="6"/>
    <col width="16" customWidth="1" min="7" max="7"/>
    <col width="19" customWidth="1" min="8" max="8"/>
    <col width="22" customWidth="1" min="9" max="9"/>
    <col width="20" customWidth="1" min="10" max="10"/>
    <col width="20" customWidth="1" min="11" max="11"/>
    <col width="12" customWidth="1" min="12" max="12"/>
    <col width="16" customWidth="1" min="13" max="13"/>
    <col width="24" customWidth="1" min="14" max="14"/>
    <col width="34" customWidth="1" min="15" max="15"/>
    <col hidden="1" width="13" customWidth="1" min="17" max="17"/>
    <col hidden="1" width="13" customWidth="1" min="18" max="18"/>
    <col hidden="1" width="13" customWidth="1" min="19" max="19"/>
    <col hidden="1" width="13" customWidth="1" min="20" max="20"/>
  </cols>
  <sheetData>
    <row r="1" ht="28" customHeight="1">
      <c r="A1" s="1" t="inlineStr">
        <is>
          <t>New-Business Opportunity Forecast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3" t="n"/>
      <c r="N1" s="33" t="n"/>
      <c r="O1" s="34" t="n"/>
    </row>
    <row r="2" ht="32" customHeight="1">
      <c r="A2" s="3" t="inlineStr">
        <is>
          <t>Yellow cells are editable. Weighted values include only opportunities with Open status. Review flags prompt a human check and do not represent external tracking.</t>
        </is>
      </c>
    </row>
    <row r="3"/>
    <row r="4" ht="38" customHeight="1">
      <c r="A4" s="8" t="inlineStr">
        <is>
          <t>Opportunity ID</t>
        </is>
      </c>
      <c r="B4" s="8" t="inlineStr">
        <is>
          <t>Fictional Prospect</t>
        </is>
      </c>
      <c r="C4" s="8" t="inlineStr">
        <is>
          <t>Target Close Date</t>
        </is>
      </c>
      <c r="D4" s="8" t="inlineStr">
        <is>
          <t>Line of Business</t>
        </is>
      </c>
      <c r="E4" s="8" t="inlineStr">
        <is>
          <t>Estimated Annual Premium</t>
        </is>
      </c>
      <c r="F4" s="8" t="inlineStr">
        <is>
          <t>Stage</t>
        </is>
      </c>
      <c r="G4" s="8" t="inlineStr">
        <is>
          <t>Win Probability</t>
        </is>
      </c>
      <c r="H4" s="8" t="inlineStr">
        <is>
          <t>Weighted Premium</t>
        </is>
      </c>
      <c r="I4" s="8" t="inlineStr">
        <is>
          <t>Estimated Commission Rate</t>
        </is>
      </c>
      <c r="J4" s="8" t="inlineStr">
        <is>
          <t>Weighted Commission</t>
        </is>
      </c>
      <c r="K4" s="8" t="inlineStr">
        <is>
          <t>Owner</t>
        </is>
      </c>
      <c r="L4" s="8" t="inlineStr">
        <is>
          <t>Status</t>
        </is>
      </c>
      <c r="M4" s="8" t="inlineStr">
        <is>
          <t>Last Reviewed</t>
        </is>
      </c>
      <c r="N4" s="8" t="inlineStr">
        <is>
          <t>Review Flag</t>
        </is>
      </c>
      <c r="O4" s="8" t="inlineStr">
        <is>
          <t>Notes</t>
        </is>
      </c>
    </row>
    <row r="5">
      <c r="A5" s="18" t="inlineStr">
        <is>
          <t>FX-2026-001</t>
        </is>
      </c>
      <c r="B5" s="19" t="inlineStr">
        <is>
          <t>Fictional Blue Lantern Bakery LLC</t>
        </is>
      </c>
      <c r="C5" s="20" t="n">
        <v>46284</v>
      </c>
      <c r="D5" s="18" t="inlineStr">
        <is>
          <t>Commercial Package</t>
        </is>
      </c>
      <c r="E5" s="21" t="n">
        <v>48000</v>
      </c>
      <c r="F5" s="18" t="inlineStr">
        <is>
          <t>Proposal Presented</t>
        </is>
      </c>
      <c r="G5" s="22">
        <f>IF(OR($A5="",$F5=""),"",IFERROR(VLOOKUP($F5,Assumptions!$A$10:$B$15,2,FALSE),""))</f>
        <v/>
      </c>
      <c r="H5" s="23">
        <f>IF(OR($A5="",$L5&lt;&gt;"Open",NOT(ISNUMBER($E5)),NOT(ISNUMBER($G5))),"",IFERROR($E5*$G5,""))</f>
        <v/>
      </c>
      <c r="I5" s="22">
        <f>IF(OR($A5="",$D5=""),"",IFERROR(VLOOKUP($D5,Assumptions!$D$10:$E$15,2,FALSE),""))</f>
        <v/>
      </c>
      <c r="J5" s="23">
        <f>IF(OR($A5="",NOT(ISNUMBER($H5)),NOT(ISNUMBER($I5))),"",IFERROR($H5*$I5,""))</f>
        <v/>
      </c>
      <c r="K5" s="18" t="inlineStr">
        <is>
          <t>Jordan Example</t>
        </is>
      </c>
      <c r="L5" s="18" t="inlineStr">
        <is>
          <t>Open</t>
        </is>
      </c>
      <c r="M5" s="20" t="n">
        <v>46270</v>
      </c>
      <c r="N5" s="24">
        <f>IF($A5="","",IF(AND(ISNUMBER($E5),Assumptions!$B$6&lt;&gt;"",$E5&gt;Assumptions!$B$6),"Check premium estimate",IF($L5&lt;&gt;"Open","",IF($M5="","Review date needed",IF(NOT(ISNUMBER($M5)),"Check review date",IF(Assumptions!$B$5="","Review interval needed",IF(TODAY()-$M5&gt;Assumptions!$B$5,"Review overdue","Current")))))))</f>
        <v/>
      </c>
      <c r="O5" s="19" t="inlineStr">
        <is>
          <t>Fictional planning example.</t>
        </is>
      </c>
      <c r="Q5">
        <f>IF(Assumptions!$A$10="","",Assumptions!$A$10)</f>
        <v/>
      </c>
      <c r="R5">
        <f>IF(Assumptions!$D$10="","",Assumptions!$D$10)</f>
        <v/>
      </c>
      <c r="S5">
        <f>IF(Assumptions!$I$10="","",Assumptions!$I$10)</f>
        <v/>
      </c>
      <c r="T5">
        <f>IF(Assumptions!$G$10="","",Assumptions!$G$10)</f>
        <v/>
      </c>
    </row>
    <row r="6">
      <c r="A6" s="18" t="inlineStr">
        <is>
          <t>FX-2026-002</t>
        </is>
      </c>
      <c r="B6" s="19" t="inlineStr">
        <is>
          <t>Fictional Paper Finch Studio LLC</t>
        </is>
      </c>
      <c r="C6" s="20" t="n">
        <v>46308</v>
      </c>
      <c r="D6" s="18" t="inlineStr">
        <is>
          <t>General Liability</t>
        </is>
      </c>
      <c r="E6" s="21" t="n">
        <v>18000</v>
      </c>
      <c r="F6" s="18" t="inlineStr">
        <is>
          <t>Quote in Progress</t>
        </is>
      </c>
      <c r="G6" s="25">
        <f>IF(OR($A6="",$F6=""),"",IFERROR(VLOOKUP($F6,Assumptions!$A$10:$B$15,2,FALSE),""))</f>
        <v/>
      </c>
      <c r="H6" s="26">
        <f>IF(OR($A6="",$L6&lt;&gt;"Open",NOT(ISNUMBER($E6)),NOT(ISNUMBER($G6))),"",IFERROR($E6*$G6,""))</f>
        <v/>
      </c>
      <c r="I6" s="25">
        <f>IF(OR($A6="",$D6=""),"",IFERROR(VLOOKUP($D6,Assumptions!$D$10:$E$15,2,FALSE),""))</f>
        <v/>
      </c>
      <c r="J6" s="26">
        <f>IF(OR($A6="",NOT(ISNUMBER($H6)),NOT(ISNUMBER($I6))),"",IFERROR($H6*$I6,""))</f>
        <v/>
      </c>
      <c r="K6" s="18" t="inlineStr">
        <is>
          <t>Casey Sample</t>
        </is>
      </c>
      <c r="L6" s="18" t="inlineStr">
        <is>
          <t>Open</t>
        </is>
      </c>
      <c r="M6" s="20" t="n">
        <v>46263</v>
      </c>
      <c r="N6" s="27">
        <f>IF($A6="","",IF(AND(ISNUMBER($E6),Assumptions!$B$6&lt;&gt;"",$E6&gt;Assumptions!$B$6),"Check premium estimate",IF($L6&lt;&gt;"Open","",IF($M6="","Review date needed",IF(NOT(ISNUMBER($M6)),"Check review date",IF(Assumptions!$B$5="","Review interval needed",IF(TODAY()-$M6&gt;Assumptions!$B$5,"Review overdue","Current")))))))</f>
        <v/>
      </c>
      <c r="O6" s="19" t="inlineStr">
        <is>
          <t>Fictional planning example.</t>
        </is>
      </c>
      <c r="Q6">
        <f>IF(Assumptions!$A$11="","",Assumptions!$A$11)</f>
        <v/>
      </c>
      <c r="R6">
        <f>IF(Assumptions!$D$11="","",Assumptions!$D$11)</f>
        <v/>
      </c>
      <c r="S6">
        <f>IF(Assumptions!$I$11="","",Assumptions!$I$11)</f>
        <v/>
      </c>
      <c r="T6">
        <f>IF(Assumptions!$G$11="","",Assumptions!$G$11)</f>
        <v/>
      </c>
    </row>
    <row r="7">
      <c r="A7" s="18" t="inlineStr">
        <is>
          <t>FX-2026-003</t>
        </is>
      </c>
      <c r="B7" s="19" t="inlineStr">
        <is>
          <t>Fictional Maple Orbit Household</t>
        </is>
      </c>
      <c r="C7" s="20" t="n">
        <v>46329</v>
      </c>
      <c r="D7" s="18" t="inlineStr">
        <is>
          <t>Personal Auto</t>
        </is>
      </c>
      <c r="E7" s="21" t="n">
        <v>0</v>
      </c>
      <c r="F7" s="18" t="inlineStr">
        <is>
          <t>Initial Contact</t>
        </is>
      </c>
      <c r="G7" s="22">
        <f>IF(OR($A7="",$F7=""),"",IFERROR(VLOOKUP($F7,Assumptions!$A$10:$B$15,2,FALSE),""))</f>
        <v/>
      </c>
      <c r="H7" s="23">
        <f>IF(OR($A7="",$L7&lt;&gt;"Open",NOT(ISNUMBER($E7)),NOT(ISNUMBER($G7))),"",IFERROR($E7*$G7,""))</f>
        <v/>
      </c>
      <c r="I7" s="22">
        <f>IF(OR($A7="",$D7=""),"",IFERROR(VLOOKUP($D7,Assumptions!$D$10:$E$15,2,FALSE),""))</f>
        <v/>
      </c>
      <c r="J7" s="23">
        <f>IF(OR($A7="",NOT(ISNUMBER($H7)),NOT(ISNUMBER($I7))),"",IFERROR($H7*$I7,""))</f>
        <v/>
      </c>
      <c r="K7" s="18" t="inlineStr">
        <is>
          <t>Morgan Placeholder</t>
        </is>
      </c>
      <c r="L7" s="18" t="inlineStr">
        <is>
          <t>Open</t>
        </is>
      </c>
      <c r="M7" s="20" t="n">
        <v>46273</v>
      </c>
      <c r="N7" s="24">
        <f>IF($A7="","",IF(AND(ISNUMBER($E7),Assumptions!$B$6&lt;&gt;"",$E7&gt;Assumptions!$B$6),"Check premium estimate",IF($L7&lt;&gt;"Open","",IF($M7="","Review date needed",IF(NOT(ISNUMBER($M7)),"Check review date",IF(Assumptions!$B$5="","Review interval needed",IF(TODAY()-$M7&gt;Assumptions!$B$5,"Review overdue","Current")))))))</f>
        <v/>
      </c>
      <c r="O7" s="19" t="inlineStr">
        <is>
          <t>Fictional lower-bound estimate example.</t>
        </is>
      </c>
      <c r="Q7">
        <f>IF(Assumptions!$A$12="","",Assumptions!$A$12)</f>
        <v/>
      </c>
      <c r="R7">
        <f>IF(Assumptions!$D$12="","",Assumptions!$D$12)</f>
        <v/>
      </c>
      <c r="S7">
        <f>IF(Assumptions!$I$12="","",Assumptions!$I$12)</f>
        <v/>
      </c>
      <c r="T7">
        <f>IF(Assumptions!$G$12="","",Assumptions!$G$12)</f>
        <v/>
      </c>
    </row>
    <row r="8">
      <c r="A8" s="18" t="inlineStr">
        <is>
          <t>FX-2026-004</t>
        </is>
      </c>
      <c r="B8" s="19" t="inlineStr">
        <is>
          <t>Fictional Harbor Puzzle Homes</t>
        </is>
      </c>
      <c r="C8" s="20" t="n">
        <v>46361</v>
      </c>
      <c r="D8" s="18" t="inlineStr">
        <is>
          <t>Homeowners</t>
        </is>
      </c>
      <c r="E8" s="21" t="n">
        <v>3600</v>
      </c>
      <c r="F8" s="18" t="inlineStr">
        <is>
          <t>Needs Review</t>
        </is>
      </c>
      <c r="G8" s="25">
        <f>IF(OR($A8="",$F8=""),"",IFERROR(VLOOKUP($F8,Assumptions!$A$10:$B$15,2,FALSE),""))</f>
        <v/>
      </c>
      <c r="H8" s="26">
        <f>IF(OR($A8="",$L8&lt;&gt;"Open",NOT(ISNUMBER($E8)),NOT(ISNUMBER($G8))),"",IFERROR($E8*$G8,""))</f>
        <v/>
      </c>
      <c r="I8" s="25">
        <f>IF(OR($A8="",$D8=""),"",IFERROR(VLOOKUP($D8,Assumptions!$D$10:$E$15,2,FALSE),""))</f>
        <v/>
      </c>
      <c r="J8" s="26">
        <f>IF(OR($A8="",NOT(ISNUMBER($H8)),NOT(ISNUMBER($I8))),"",IFERROR($H8*$I8,""))</f>
        <v/>
      </c>
      <c r="K8" s="18" t="inlineStr">
        <is>
          <t>Taylor Example</t>
        </is>
      </c>
      <c r="L8" s="18" t="inlineStr">
        <is>
          <t>Open</t>
        </is>
      </c>
      <c r="M8" s="20" t="n">
        <v>46230</v>
      </c>
      <c r="N8" s="27">
        <f>IF($A8="","",IF(AND(ISNUMBER($E8),Assumptions!$B$6&lt;&gt;"",$E8&gt;Assumptions!$B$6),"Check premium estimate",IF($L8&lt;&gt;"Open","",IF($M8="","Review date needed",IF(NOT(ISNUMBER($M8)),"Check review date",IF(Assumptions!$B$5="","Review interval needed",IF(TODAY()-$M8&gt;Assumptions!$B$5,"Review overdue","Current")))))))</f>
        <v/>
      </c>
      <c r="O8" s="19" t="inlineStr">
        <is>
          <t>Fictional overdue-review example.</t>
        </is>
      </c>
      <c r="Q8">
        <f>IF(Assumptions!$A$13="","",Assumptions!$A$13)</f>
        <v/>
      </c>
      <c r="R8">
        <f>IF(Assumptions!$D$13="","",Assumptions!$D$13)</f>
        <v/>
      </c>
      <c r="S8">
        <f>IF(Assumptions!$I$13="","",Assumptions!$I$13)</f>
        <v/>
      </c>
      <c r="T8">
        <f>IF(Assumptions!$G$13="","",Assumptions!$G$13)</f>
        <v/>
      </c>
    </row>
    <row r="9">
      <c r="A9" s="18" t="inlineStr">
        <is>
          <t>FX-2026-005</t>
        </is>
      </c>
      <c r="B9" s="19" t="inlineStr">
        <is>
          <t>Fictional Copper Comet Repair LLC</t>
        </is>
      </c>
      <c r="C9" s="20" t="n">
        <v>46391</v>
      </c>
      <c r="D9" s="18" t="inlineStr">
        <is>
          <t>Workers' Compensation</t>
        </is>
      </c>
      <c r="E9" s="21" t="n">
        <v>72000</v>
      </c>
      <c r="F9" s="18" t="inlineStr">
        <is>
          <t>Verbal Commitment</t>
        </is>
      </c>
      <c r="G9" s="22">
        <f>IF(OR($A9="",$F9=""),"",IFERROR(VLOOKUP($F9,Assumptions!$A$10:$B$15,2,FALSE),""))</f>
        <v/>
      </c>
      <c r="H9" s="23">
        <f>IF(OR($A9="",$L9&lt;&gt;"Open",NOT(ISNUMBER($E9)),NOT(ISNUMBER($G9))),"",IFERROR($E9*$G9,""))</f>
        <v/>
      </c>
      <c r="I9" s="22">
        <f>IF(OR($A9="",$D9=""),"",IFERROR(VLOOKUP($D9,Assumptions!$D$10:$E$15,2,FALSE),""))</f>
        <v/>
      </c>
      <c r="J9" s="23">
        <f>IF(OR($A9="",NOT(ISNUMBER($H9)),NOT(ISNUMBER($I9))),"",IFERROR($H9*$I9,""))</f>
        <v/>
      </c>
      <c r="K9" s="18" t="inlineStr">
        <is>
          <t>Jordan Example</t>
        </is>
      </c>
      <c r="L9" s="18" t="inlineStr">
        <is>
          <t>Open</t>
        </is>
      </c>
      <c r="M9" s="20" t="n">
        <v>46267</v>
      </c>
      <c r="N9" s="24">
        <f>IF($A9="","",IF(AND(ISNUMBER($E9),Assumptions!$B$6&lt;&gt;"",$E9&gt;Assumptions!$B$6),"Check premium estimate",IF($L9&lt;&gt;"Open","",IF($M9="","Review date needed",IF(NOT(ISNUMBER($M9)),"Check review date",IF(Assumptions!$B$5="","Review interval needed",IF(TODAY()-$M9&gt;Assumptions!$B$5,"Review overdue","Current")))))))</f>
        <v/>
      </c>
      <c r="O9" s="19" t="inlineStr">
        <is>
          <t>Fictional planning example.</t>
        </is>
      </c>
      <c r="Q9">
        <f>IF(Assumptions!$A$14="","",Assumptions!$A$14)</f>
        <v/>
      </c>
      <c r="R9">
        <f>IF(Assumptions!$D$14="","",Assumptions!$D$14)</f>
        <v/>
      </c>
    </row>
    <row r="10">
      <c r="A10" s="18" t="inlineStr">
        <is>
          <t>FX-2026-006</t>
        </is>
      </c>
      <c r="B10" s="19" t="inlineStr">
        <is>
          <t>Fictional Violet Acorn Media LLC</t>
        </is>
      </c>
      <c r="C10" s="20" t="n">
        <v>46421</v>
      </c>
      <c r="D10" s="18" t="inlineStr">
        <is>
          <t>Cyber Liability</t>
        </is>
      </c>
      <c r="E10" s="21" t="n">
        <v>26000</v>
      </c>
      <c r="F10" s="18" t="inlineStr">
        <is>
          <t>Proposal Presented</t>
        </is>
      </c>
      <c r="G10" s="25">
        <f>IF(OR($A10="",$F10=""),"",IFERROR(VLOOKUP($F10,Assumptions!$A$10:$B$15,2,FALSE),""))</f>
        <v/>
      </c>
      <c r="H10" s="26">
        <f>IF(OR($A10="",$L10&lt;&gt;"Open",NOT(ISNUMBER($E10)),NOT(ISNUMBER($G10))),"",IFERROR($E10*$G10,""))</f>
        <v/>
      </c>
      <c r="I10" s="25">
        <f>IF(OR($A10="",$D10=""),"",IFERROR(VLOOKUP($D10,Assumptions!$D$10:$E$15,2,FALSE),""))</f>
        <v/>
      </c>
      <c r="J10" s="26">
        <f>IF(OR($A10="",NOT(ISNUMBER($H10)),NOT(ISNUMBER($I10))),"",IFERROR($H10*$I10,""))</f>
        <v/>
      </c>
      <c r="K10" s="18" t="inlineStr">
        <is>
          <t>Casey Sample</t>
        </is>
      </c>
      <c r="L10" s="18" t="inlineStr">
        <is>
          <t>On Hold</t>
        </is>
      </c>
      <c r="M10" s="20" t="n">
        <v>46260</v>
      </c>
      <c r="N10" s="27">
        <f>IF($A10="","",IF(AND(ISNUMBER($E10),Assumptions!$B$6&lt;&gt;"",$E10&gt;Assumptions!$B$6),"Check premium estimate",IF($L10&lt;&gt;"Open","",IF($M10="","Review date needed",IF(NOT(ISNUMBER($M10)),"Check review date",IF(Assumptions!$B$5="","Review interval needed",IF(TODAY()-$M10&gt;Assumptions!$B$5,"Review overdue","Current")))))))</f>
        <v/>
      </c>
      <c r="O10" s="19" t="inlineStr">
        <is>
          <t>Fictional on-hold example.</t>
        </is>
      </c>
      <c r="Q10">
        <f>IF(Assumptions!$A$15="","",Assumptions!$A$15)</f>
        <v/>
      </c>
      <c r="R10">
        <f>IF(Assumptions!$D$15="","",Assumptions!$D$15)</f>
        <v/>
      </c>
    </row>
    <row r="11">
      <c r="A11" s="18" t="inlineStr">
        <is>
          <t>FX-2026-007</t>
        </is>
      </c>
      <c r="B11" s="19" t="inlineStr">
        <is>
          <t>Fictional Juniper Moon Cafe LLC</t>
        </is>
      </c>
      <c r="C11" s="20" t="n">
        <v>46274</v>
      </c>
      <c r="D11" s="18" t="inlineStr">
        <is>
          <t>General Liability</t>
        </is>
      </c>
      <c r="E11" s="21" t="n">
        <v>14000</v>
      </c>
      <c r="F11" s="18" t="inlineStr">
        <is>
          <t>Closed Won</t>
        </is>
      </c>
      <c r="G11" s="22">
        <f>IF(OR($A11="",$F11=""),"",IFERROR(VLOOKUP($F11,Assumptions!$A$10:$B$15,2,FALSE),""))</f>
        <v/>
      </c>
      <c r="H11" s="23">
        <f>IF(OR($A11="",$L11&lt;&gt;"Open",NOT(ISNUMBER($E11)),NOT(ISNUMBER($G11))),"",IFERROR($E11*$G11,""))</f>
        <v/>
      </c>
      <c r="I11" s="22">
        <f>IF(OR($A11="",$D11=""),"",IFERROR(VLOOKUP($D11,Assumptions!$D$10:$E$15,2,FALSE),""))</f>
        <v/>
      </c>
      <c r="J11" s="23">
        <f>IF(OR($A11="",NOT(ISNUMBER($H11)),NOT(ISNUMBER($I11))),"",IFERROR($H11*$I11,""))</f>
        <v/>
      </c>
      <c r="K11" s="18" t="inlineStr">
        <is>
          <t>Morgan Placeholder</t>
        </is>
      </c>
      <c r="L11" s="18" t="inlineStr">
        <is>
          <t>Won</t>
        </is>
      </c>
      <c r="M11" s="20" t="n">
        <v>46274</v>
      </c>
      <c r="N11" s="24">
        <f>IF($A11="","",IF(AND(ISNUMBER($E11),Assumptions!$B$6&lt;&gt;"",$E11&gt;Assumptions!$B$6),"Check premium estimate",IF($L11&lt;&gt;"Open","",IF($M11="","Review date needed",IF(NOT(ISNUMBER($M11)),"Check review date",IF(Assumptions!$B$5="","Review interval needed",IF(TODAY()-$M11&gt;Assumptions!$B$5,"Review overdue","Current")))))))</f>
        <v/>
      </c>
      <c r="O11" s="19" t="inlineStr">
        <is>
          <t>Fictional closed-won example.</t>
        </is>
      </c>
    </row>
    <row r="12">
      <c r="A12" s="18" t="inlineStr">
        <is>
          <t>FX-2026-008</t>
        </is>
      </c>
      <c r="B12" s="19" t="inlineStr">
        <is>
          <t>Fictional Glass Meadow Design LLC</t>
        </is>
      </c>
      <c r="C12" s="20" t="n">
        <v>46336</v>
      </c>
      <c r="D12" s="18" t="inlineStr">
        <is>
          <t>Cyber Liability</t>
        </is>
      </c>
      <c r="E12" s="21" t="n">
        <v>32000</v>
      </c>
      <c r="F12" s="18" t="inlineStr">
        <is>
          <t>Quote in Progress</t>
        </is>
      </c>
      <c r="G12" s="25">
        <f>IF(OR($A12="",$F12=""),"",IFERROR(VLOOKUP($F12,Assumptions!$A$10:$B$15,2,FALSE),""))</f>
        <v/>
      </c>
      <c r="H12" s="26">
        <f>IF(OR($A12="",$L12&lt;&gt;"Open",NOT(ISNUMBER($E12)),NOT(ISNUMBER($G12))),"",IFERROR($E12*$G12,""))</f>
        <v/>
      </c>
      <c r="I12" s="25">
        <f>IF(OR($A12="",$D12=""),"",IFERROR(VLOOKUP($D12,Assumptions!$D$10:$E$15,2,FALSE),""))</f>
        <v/>
      </c>
      <c r="J12" s="26">
        <f>IF(OR($A12="",NOT(ISNUMBER($H12)),NOT(ISNUMBER($I12))),"",IFERROR($H12*$I12,""))</f>
        <v/>
      </c>
      <c r="K12" s="18" t="inlineStr">
        <is>
          <t>Taylor Example</t>
        </is>
      </c>
      <c r="L12" s="18" t="inlineStr">
        <is>
          <t>Lost</t>
        </is>
      </c>
      <c r="M12" s="20" t="n">
        <v>46257</v>
      </c>
      <c r="N12" s="27">
        <f>IF($A12="","",IF(AND(ISNUMBER($E12),Assumptions!$B$6&lt;&gt;"",$E12&gt;Assumptions!$B$6),"Check premium estimate",IF($L12&lt;&gt;"Open","",IF($M12="","Review date needed",IF(NOT(ISNUMBER($M12)),"Check review date",IF(Assumptions!$B$5="","Review interval needed",IF(TODAY()-$M12&gt;Assumptions!$B$5,"Review overdue","Current")))))))</f>
        <v/>
      </c>
      <c r="O12" s="19" t="inlineStr">
        <is>
          <t>Fictional lost-opportunity example.</t>
        </is>
      </c>
    </row>
    <row r="13">
      <c r="A13" s="18" t="inlineStr">
        <is>
          <t>FX-2026-009</t>
        </is>
      </c>
      <c r="B13" s="19" t="inlineStr">
        <is>
          <t>Fictional Red Kite Rentals LLC</t>
        </is>
      </c>
      <c r="C13" s="20" t="n">
        <v>46471</v>
      </c>
      <c r="D13" s="18" t="inlineStr">
        <is>
          <t>Commercial Package</t>
        </is>
      </c>
      <c r="E13" s="21" t="n">
        <v>250000</v>
      </c>
      <c r="F13" s="18" t="inlineStr">
        <is>
          <t>Needs Review</t>
        </is>
      </c>
      <c r="G13" s="22">
        <f>IF(OR($A13="",$F13=""),"",IFERROR(VLOOKUP($F13,Assumptions!$A$10:$B$15,2,FALSE),""))</f>
        <v/>
      </c>
      <c r="H13" s="23">
        <f>IF(OR($A13="",$L13&lt;&gt;"Open",NOT(ISNUMBER($E13)),NOT(ISNUMBER($G13))),"",IFERROR($E13*$G13,""))</f>
        <v/>
      </c>
      <c r="I13" s="22">
        <f>IF(OR($A13="",$D13=""),"",IFERROR(VLOOKUP($D13,Assumptions!$D$10:$E$15,2,FALSE),""))</f>
        <v/>
      </c>
      <c r="J13" s="23">
        <f>IF(OR($A13="",NOT(ISNUMBER($H13)),NOT(ISNUMBER($I13))),"",IFERROR($H13*$I13,""))</f>
        <v/>
      </c>
      <c r="K13" s="18" t="inlineStr">
        <is>
          <t>Jordan Example</t>
        </is>
      </c>
      <c r="L13" s="18" t="inlineStr">
        <is>
          <t>Open</t>
        </is>
      </c>
      <c r="M13" s="20" t="n"/>
      <c r="N13" s="24">
        <f>IF($A13="","",IF(AND(ISNUMBER($E13),Assumptions!$B$6&lt;&gt;"",$E13&gt;Assumptions!$B$6),"Check premium estimate",IF($L13&lt;&gt;"Open","",IF($M13="","Review date needed",IF(NOT(ISNUMBER($M13)),"Check review date",IF(Assumptions!$B$5="","Review interval needed",IF(TODAY()-$M13&gt;Assumptions!$B$5,"Review overdue","Current")))))))</f>
        <v/>
      </c>
      <c r="O13" s="19" t="inlineStr">
        <is>
          <t>Fictional planning-limit boundary example.</t>
        </is>
      </c>
    </row>
    <row r="14">
      <c r="A14" s="18" t="inlineStr">
        <is>
          <t>FX-2026-010</t>
        </is>
      </c>
      <c r="B14" s="19" t="inlineStr">
        <is>
          <t>Fictional Silver Button Workshop LLC</t>
        </is>
      </c>
      <c r="C14" s="20" t="n">
        <v>46630</v>
      </c>
      <c r="D14" s="18" t="inlineStr">
        <is>
          <t>Commercial Package</t>
        </is>
      </c>
      <c r="E14" s="21" t="n">
        <v>250001</v>
      </c>
      <c r="F14" s="18" t="inlineStr">
        <is>
          <t>Verbal Commitment</t>
        </is>
      </c>
      <c r="G14" s="25">
        <f>IF(OR($A14="",$F14=""),"",IFERROR(VLOOKUP($F14,Assumptions!$A$10:$B$15,2,FALSE),""))</f>
        <v/>
      </c>
      <c r="H14" s="26">
        <f>IF(OR($A14="",$L14&lt;&gt;"Open",NOT(ISNUMBER($E14)),NOT(ISNUMBER($G14))),"",IFERROR($E14*$G14,""))</f>
        <v/>
      </c>
      <c r="I14" s="25">
        <f>IF(OR($A14="",$D14=""),"",IFERROR(VLOOKUP($D14,Assumptions!$D$10:$E$15,2,FALSE),""))</f>
        <v/>
      </c>
      <c r="J14" s="26">
        <f>IF(OR($A14="",NOT(ISNUMBER($H14)),NOT(ISNUMBER($I14))),"",IFERROR($H14*$I14,""))</f>
        <v/>
      </c>
      <c r="K14" s="18" t="inlineStr">
        <is>
          <t>Casey Sample</t>
        </is>
      </c>
      <c r="L14" s="18" t="inlineStr">
        <is>
          <t>Open</t>
        </is>
      </c>
      <c r="M14" s="20" t="n">
        <v>46244</v>
      </c>
      <c r="N14" s="27">
        <f>IF($A14="","",IF(AND(ISNUMBER($E14),Assumptions!$B$6&lt;&gt;"",$E14&gt;Assumptions!$B$6),"Check premium estimate",IF($L14&lt;&gt;"Open","",IF($M14="","Review date needed",IF(NOT(ISNUMBER($M14)),"Check review date",IF(Assumptions!$B$5="","Review interval needed",IF(TODAY()-$M14&gt;Assumptions!$B$5,"Review overdue","Current")))))))</f>
        <v/>
      </c>
      <c r="O14" s="19" t="inlineStr">
        <is>
          <t>Fictional review-limit alert example.</t>
        </is>
      </c>
    </row>
    <row r="15">
      <c r="A15" s="18" t="n"/>
      <c r="B15" s="19" t="n"/>
      <c r="C15" s="20" t="n"/>
      <c r="D15" s="18" t="n"/>
      <c r="E15" s="21" t="n"/>
      <c r="F15" s="18" t="n"/>
      <c r="G15" s="22">
        <f>IF(OR($A15="",$F15=""),"",IFERROR(VLOOKUP($F15,Assumptions!$A$10:$B$15,2,FALSE),""))</f>
        <v/>
      </c>
      <c r="H15" s="23">
        <f>IF(OR($A15="",$L15&lt;&gt;"Open",NOT(ISNUMBER($E15)),NOT(ISNUMBER($G15))),"",IFERROR($E15*$G15,""))</f>
        <v/>
      </c>
      <c r="I15" s="22">
        <f>IF(OR($A15="",$D15=""),"",IFERROR(VLOOKUP($D15,Assumptions!$D$10:$E$15,2,FALSE),""))</f>
        <v/>
      </c>
      <c r="J15" s="23">
        <f>IF(OR($A15="",NOT(ISNUMBER($H15)),NOT(ISNUMBER($I15))),"",IFERROR($H15*$I15,""))</f>
        <v/>
      </c>
      <c r="K15" s="18" t="n"/>
      <c r="L15" s="18" t="n"/>
      <c r="M15" s="20" t="n"/>
      <c r="N15" s="24">
        <f>IF($A15="","",IF(AND(ISNUMBER($E15),Assumptions!$B$6&lt;&gt;"",$E15&gt;Assumptions!$B$6),"Check premium estimate",IF($L15&lt;&gt;"Open","",IF($M15="","Review date needed",IF(NOT(ISNUMBER($M15)),"Check review date",IF(Assumptions!$B$5="","Review interval needed",IF(TODAY()-$M15&gt;Assumptions!$B$5,"Review overdue","Current")))))))</f>
        <v/>
      </c>
      <c r="O15" s="19" t="n"/>
    </row>
    <row r="16">
      <c r="A16" s="18" t="n"/>
      <c r="B16" s="19" t="n"/>
      <c r="C16" s="20" t="n"/>
      <c r="D16" s="18" t="n"/>
      <c r="E16" s="21" t="n"/>
      <c r="F16" s="18" t="n"/>
      <c r="G16" s="25">
        <f>IF(OR($A16="",$F16=""),"",IFERROR(VLOOKUP($F16,Assumptions!$A$10:$B$15,2,FALSE),""))</f>
        <v/>
      </c>
      <c r="H16" s="26">
        <f>IF(OR($A16="",$L16&lt;&gt;"Open",NOT(ISNUMBER($E16)),NOT(ISNUMBER($G16))),"",IFERROR($E16*$G16,""))</f>
        <v/>
      </c>
      <c r="I16" s="25">
        <f>IF(OR($A16="",$D16=""),"",IFERROR(VLOOKUP($D16,Assumptions!$D$10:$E$15,2,FALSE),""))</f>
        <v/>
      </c>
      <c r="J16" s="26">
        <f>IF(OR($A16="",NOT(ISNUMBER($H16)),NOT(ISNUMBER($I16))),"",IFERROR($H16*$I16,""))</f>
        <v/>
      </c>
      <c r="K16" s="18" t="n"/>
      <c r="L16" s="18" t="n"/>
      <c r="M16" s="20" t="n"/>
      <c r="N16" s="27">
        <f>IF($A16="","",IF(AND(ISNUMBER($E16),Assumptions!$B$6&lt;&gt;"",$E16&gt;Assumptions!$B$6),"Check premium estimate",IF($L16&lt;&gt;"Open","",IF($M16="","Review date needed",IF(NOT(ISNUMBER($M16)),"Check review date",IF(Assumptions!$B$5="","Review interval needed",IF(TODAY()-$M16&gt;Assumptions!$B$5,"Review overdue","Current")))))))</f>
        <v/>
      </c>
      <c r="O16" s="19" t="n"/>
    </row>
    <row r="17">
      <c r="A17" s="18" t="n"/>
      <c r="B17" s="19" t="n"/>
      <c r="C17" s="20" t="n"/>
      <c r="D17" s="18" t="n"/>
      <c r="E17" s="21" t="n"/>
      <c r="F17" s="18" t="n"/>
      <c r="G17" s="22">
        <f>IF(OR($A17="",$F17=""),"",IFERROR(VLOOKUP($F17,Assumptions!$A$10:$B$15,2,FALSE),""))</f>
        <v/>
      </c>
      <c r="H17" s="23">
        <f>IF(OR($A17="",$L17&lt;&gt;"Open",NOT(ISNUMBER($E17)),NOT(ISNUMBER($G17))),"",IFERROR($E17*$G17,""))</f>
        <v/>
      </c>
      <c r="I17" s="22">
        <f>IF(OR($A17="",$D17=""),"",IFERROR(VLOOKUP($D17,Assumptions!$D$10:$E$15,2,FALSE),""))</f>
        <v/>
      </c>
      <c r="J17" s="23">
        <f>IF(OR($A17="",NOT(ISNUMBER($H17)),NOT(ISNUMBER($I17))),"",IFERROR($H17*$I17,""))</f>
        <v/>
      </c>
      <c r="K17" s="18" t="n"/>
      <c r="L17" s="18" t="n"/>
      <c r="M17" s="20" t="n"/>
      <c r="N17" s="24">
        <f>IF($A17="","",IF(AND(ISNUMBER($E17),Assumptions!$B$6&lt;&gt;"",$E17&gt;Assumptions!$B$6),"Check premium estimate",IF($L17&lt;&gt;"Open","",IF($M17="","Review date needed",IF(NOT(ISNUMBER($M17)),"Check review date",IF(Assumptions!$B$5="","Review interval needed",IF(TODAY()-$M17&gt;Assumptions!$B$5,"Review overdue","Current")))))))</f>
        <v/>
      </c>
      <c r="O17" s="19" t="n"/>
    </row>
    <row r="18">
      <c r="A18" s="18" t="n"/>
      <c r="B18" s="19" t="n"/>
      <c r="C18" s="20" t="n"/>
      <c r="D18" s="18" t="n"/>
      <c r="E18" s="21" t="n"/>
      <c r="F18" s="18" t="n"/>
      <c r="G18" s="25">
        <f>IF(OR($A18="",$F18=""),"",IFERROR(VLOOKUP($F18,Assumptions!$A$10:$B$15,2,FALSE),""))</f>
        <v/>
      </c>
      <c r="H18" s="26">
        <f>IF(OR($A18="",$L18&lt;&gt;"Open",NOT(ISNUMBER($E18)),NOT(ISNUMBER($G18))),"",IFERROR($E18*$G18,""))</f>
        <v/>
      </c>
      <c r="I18" s="25">
        <f>IF(OR($A18="",$D18=""),"",IFERROR(VLOOKUP($D18,Assumptions!$D$10:$E$15,2,FALSE),""))</f>
        <v/>
      </c>
      <c r="J18" s="26">
        <f>IF(OR($A18="",NOT(ISNUMBER($H18)),NOT(ISNUMBER($I18))),"",IFERROR($H18*$I18,""))</f>
        <v/>
      </c>
      <c r="K18" s="18" t="n"/>
      <c r="L18" s="18" t="n"/>
      <c r="M18" s="20" t="n"/>
      <c r="N18" s="27">
        <f>IF($A18="","",IF(AND(ISNUMBER($E18),Assumptions!$B$6&lt;&gt;"",$E18&gt;Assumptions!$B$6),"Check premium estimate",IF($L18&lt;&gt;"Open","",IF($M18="","Review date needed",IF(NOT(ISNUMBER($M18)),"Check review date",IF(Assumptions!$B$5="","Review interval needed",IF(TODAY()-$M18&gt;Assumptions!$B$5,"Review overdue","Current")))))))</f>
        <v/>
      </c>
      <c r="O18" s="19" t="n"/>
    </row>
    <row r="19">
      <c r="A19" s="18" t="n"/>
      <c r="B19" s="19" t="n"/>
      <c r="C19" s="20" t="n"/>
      <c r="D19" s="18" t="n"/>
      <c r="E19" s="21" t="n"/>
      <c r="F19" s="18" t="n"/>
      <c r="G19" s="22">
        <f>IF(OR($A19="",$F19=""),"",IFERROR(VLOOKUP($F19,Assumptions!$A$10:$B$15,2,FALSE),""))</f>
        <v/>
      </c>
      <c r="H19" s="23">
        <f>IF(OR($A19="",$L19&lt;&gt;"Open",NOT(ISNUMBER($E19)),NOT(ISNUMBER($G19))),"",IFERROR($E19*$G19,""))</f>
        <v/>
      </c>
      <c r="I19" s="22">
        <f>IF(OR($A19="",$D19=""),"",IFERROR(VLOOKUP($D19,Assumptions!$D$10:$E$15,2,FALSE),""))</f>
        <v/>
      </c>
      <c r="J19" s="23">
        <f>IF(OR($A19="",NOT(ISNUMBER($H19)),NOT(ISNUMBER($I19))),"",IFERROR($H19*$I19,""))</f>
        <v/>
      </c>
      <c r="K19" s="18" t="n"/>
      <c r="L19" s="18" t="n"/>
      <c r="M19" s="20" t="n"/>
      <c r="N19" s="24">
        <f>IF($A19="","",IF(AND(ISNUMBER($E19),Assumptions!$B$6&lt;&gt;"",$E19&gt;Assumptions!$B$6),"Check premium estimate",IF($L19&lt;&gt;"Open","",IF($M19="","Review date needed",IF(NOT(ISNUMBER($M19)),"Check review date",IF(Assumptions!$B$5="","Review interval needed",IF(TODAY()-$M19&gt;Assumptions!$B$5,"Review overdue","Current")))))))</f>
        <v/>
      </c>
      <c r="O19" s="19" t="n"/>
    </row>
    <row r="20">
      <c r="A20" s="18" t="n"/>
      <c r="B20" s="19" t="n"/>
      <c r="C20" s="20" t="n"/>
      <c r="D20" s="18" t="n"/>
      <c r="E20" s="21" t="n"/>
      <c r="F20" s="18" t="n"/>
      <c r="G20" s="25">
        <f>IF(OR($A20="",$F20=""),"",IFERROR(VLOOKUP($F20,Assumptions!$A$10:$B$15,2,FALSE),""))</f>
        <v/>
      </c>
      <c r="H20" s="26">
        <f>IF(OR($A20="",$L20&lt;&gt;"Open",NOT(ISNUMBER($E20)),NOT(ISNUMBER($G20))),"",IFERROR($E20*$G20,""))</f>
        <v/>
      </c>
      <c r="I20" s="25">
        <f>IF(OR($A20="",$D20=""),"",IFERROR(VLOOKUP($D20,Assumptions!$D$10:$E$15,2,FALSE),""))</f>
        <v/>
      </c>
      <c r="J20" s="26">
        <f>IF(OR($A20="",NOT(ISNUMBER($H20)),NOT(ISNUMBER($I20))),"",IFERROR($H20*$I20,""))</f>
        <v/>
      </c>
      <c r="K20" s="18" t="n"/>
      <c r="L20" s="18" t="n"/>
      <c r="M20" s="20" t="n"/>
      <c r="N20" s="27">
        <f>IF($A20="","",IF(AND(ISNUMBER($E20),Assumptions!$B$6&lt;&gt;"",$E20&gt;Assumptions!$B$6),"Check premium estimate",IF($L20&lt;&gt;"Open","",IF($M20="","Review date needed",IF(NOT(ISNUMBER($M20)),"Check review date",IF(Assumptions!$B$5="","Review interval needed",IF(TODAY()-$M20&gt;Assumptions!$B$5,"Review overdue","Current")))))))</f>
        <v/>
      </c>
      <c r="O20" s="19" t="n"/>
    </row>
    <row r="21">
      <c r="A21" s="18" t="n"/>
      <c r="B21" s="19" t="n"/>
      <c r="C21" s="20" t="n"/>
      <c r="D21" s="18" t="n"/>
      <c r="E21" s="21" t="n"/>
      <c r="F21" s="18" t="n"/>
      <c r="G21" s="22">
        <f>IF(OR($A21="",$F21=""),"",IFERROR(VLOOKUP($F21,Assumptions!$A$10:$B$15,2,FALSE),""))</f>
        <v/>
      </c>
      <c r="H21" s="23">
        <f>IF(OR($A21="",$L21&lt;&gt;"Open",NOT(ISNUMBER($E21)),NOT(ISNUMBER($G21))),"",IFERROR($E21*$G21,""))</f>
        <v/>
      </c>
      <c r="I21" s="22">
        <f>IF(OR($A21="",$D21=""),"",IFERROR(VLOOKUP($D21,Assumptions!$D$10:$E$15,2,FALSE),""))</f>
        <v/>
      </c>
      <c r="J21" s="23">
        <f>IF(OR($A21="",NOT(ISNUMBER($H21)),NOT(ISNUMBER($I21))),"",IFERROR($H21*$I21,""))</f>
        <v/>
      </c>
      <c r="K21" s="18" t="n"/>
      <c r="L21" s="18" t="n"/>
      <c r="M21" s="20" t="n"/>
      <c r="N21" s="24">
        <f>IF($A21="","",IF(AND(ISNUMBER($E21),Assumptions!$B$6&lt;&gt;"",$E21&gt;Assumptions!$B$6),"Check premium estimate",IF($L21&lt;&gt;"Open","",IF($M21="","Review date needed",IF(NOT(ISNUMBER($M21)),"Check review date",IF(Assumptions!$B$5="","Review interval needed",IF(TODAY()-$M21&gt;Assumptions!$B$5,"Review overdue","Current")))))))</f>
        <v/>
      </c>
      <c r="O21" s="19" t="n"/>
    </row>
    <row r="22">
      <c r="A22" s="18" t="n"/>
      <c r="B22" s="19" t="n"/>
      <c r="C22" s="20" t="n"/>
      <c r="D22" s="18" t="n"/>
      <c r="E22" s="21" t="n"/>
      <c r="F22" s="18" t="n"/>
      <c r="G22" s="25">
        <f>IF(OR($A22="",$F22=""),"",IFERROR(VLOOKUP($F22,Assumptions!$A$10:$B$15,2,FALSE),""))</f>
        <v/>
      </c>
      <c r="H22" s="26">
        <f>IF(OR($A22="",$L22&lt;&gt;"Open",NOT(ISNUMBER($E22)),NOT(ISNUMBER($G22))),"",IFERROR($E22*$G22,""))</f>
        <v/>
      </c>
      <c r="I22" s="25">
        <f>IF(OR($A22="",$D22=""),"",IFERROR(VLOOKUP($D22,Assumptions!$D$10:$E$15,2,FALSE),""))</f>
        <v/>
      </c>
      <c r="J22" s="26">
        <f>IF(OR($A22="",NOT(ISNUMBER($H22)),NOT(ISNUMBER($I22))),"",IFERROR($H22*$I22,""))</f>
        <v/>
      </c>
      <c r="K22" s="18" t="n"/>
      <c r="L22" s="18" t="n"/>
      <c r="M22" s="20" t="n"/>
      <c r="N22" s="27">
        <f>IF($A22="","",IF(AND(ISNUMBER($E22),Assumptions!$B$6&lt;&gt;"",$E22&gt;Assumptions!$B$6),"Check premium estimate",IF($L22&lt;&gt;"Open","",IF($M22="","Review date needed",IF(NOT(ISNUMBER($M22)),"Check review date",IF(Assumptions!$B$5="","Review interval needed",IF(TODAY()-$M22&gt;Assumptions!$B$5,"Review overdue","Current")))))))</f>
        <v/>
      </c>
      <c r="O22" s="19" t="n"/>
    </row>
    <row r="23">
      <c r="A23" s="18" t="n"/>
      <c r="B23" s="19" t="n"/>
      <c r="C23" s="20" t="n"/>
      <c r="D23" s="18" t="n"/>
      <c r="E23" s="21" t="n"/>
      <c r="F23" s="18" t="n"/>
      <c r="G23" s="22">
        <f>IF(OR($A23="",$F23=""),"",IFERROR(VLOOKUP($F23,Assumptions!$A$10:$B$15,2,FALSE),""))</f>
        <v/>
      </c>
      <c r="H23" s="23">
        <f>IF(OR($A23="",$L23&lt;&gt;"Open",NOT(ISNUMBER($E23)),NOT(ISNUMBER($G23))),"",IFERROR($E23*$G23,""))</f>
        <v/>
      </c>
      <c r="I23" s="22">
        <f>IF(OR($A23="",$D23=""),"",IFERROR(VLOOKUP($D23,Assumptions!$D$10:$E$15,2,FALSE),""))</f>
        <v/>
      </c>
      <c r="J23" s="23">
        <f>IF(OR($A23="",NOT(ISNUMBER($H23)),NOT(ISNUMBER($I23))),"",IFERROR($H23*$I23,""))</f>
        <v/>
      </c>
      <c r="K23" s="18" t="n"/>
      <c r="L23" s="18" t="n"/>
      <c r="M23" s="20" t="n"/>
      <c r="N23" s="24">
        <f>IF($A23="","",IF(AND(ISNUMBER($E23),Assumptions!$B$6&lt;&gt;"",$E23&gt;Assumptions!$B$6),"Check premium estimate",IF($L23&lt;&gt;"Open","",IF($M23="","Review date needed",IF(NOT(ISNUMBER($M23)),"Check review date",IF(Assumptions!$B$5="","Review interval needed",IF(TODAY()-$M23&gt;Assumptions!$B$5,"Review overdue","Current")))))))</f>
        <v/>
      </c>
      <c r="O23" s="19" t="n"/>
    </row>
    <row r="24">
      <c r="A24" s="18" t="n"/>
      <c r="B24" s="19" t="n"/>
      <c r="C24" s="20" t="n"/>
      <c r="D24" s="18" t="n"/>
      <c r="E24" s="21" t="n"/>
      <c r="F24" s="18" t="n"/>
      <c r="G24" s="25">
        <f>IF(OR($A24="",$F24=""),"",IFERROR(VLOOKUP($F24,Assumptions!$A$10:$B$15,2,FALSE),""))</f>
        <v/>
      </c>
      <c r="H24" s="26">
        <f>IF(OR($A24="",$L24&lt;&gt;"Open",NOT(ISNUMBER($E24)),NOT(ISNUMBER($G24))),"",IFERROR($E24*$G24,""))</f>
        <v/>
      </c>
      <c r="I24" s="25">
        <f>IF(OR($A24="",$D24=""),"",IFERROR(VLOOKUP($D24,Assumptions!$D$10:$E$15,2,FALSE),""))</f>
        <v/>
      </c>
      <c r="J24" s="26">
        <f>IF(OR($A24="",NOT(ISNUMBER($H24)),NOT(ISNUMBER($I24))),"",IFERROR($H24*$I24,""))</f>
        <v/>
      </c>
      <c r="K24" s="18" t="n"/>
      <c r="L24" s="18" t="n"/>
      <c r="M24" s="20" t="n"/>
      <c r="N24" s="27">
        <f>IF($A24="","",IF(AND(ISNUMBER($E24),Assumptions!$B$6&lt;&gt;"",$E24&gt;Assumptions!$B$6),"Check premium estimate",IF($L24&lt;&gt;"Open","",IF($M24="","Review date needed",IF(NOT(ISNUMBER($M24)),"Check review date",IF(Assumptions!$B$5="","Review interval needed",IF(TODAY()-$M24&gt;Assumptions!$B$5,"Review overdue","Current")))))))</f>
        <v/>
      </c>
      <c r="O24" s="19" t="n"/>
    </row>
    <row r="25">
      <c r="A25" s="18" t="n"/>
      <c r="B25" s="19" t="n"/>
      <c r="C25" s="20" t="n"/>
      <c r="D25" s="18" t="n"/>
      <c r="E25" s="21" t="n"/>
      <c r="F25" s="18" t="n"/>
      <c r="G25" s="22">
        <f>IF(OR($A25="",$F25=""),"",IFERROR(VLOOKUP($F25,Assumptions!$A$10:$B$15,2,FALSE),""))</f>
        <v/>
      </c>
      <c r="H25" s="23">
        <f>IF(OR($A25="",$L25&lt;&gt;"Open",NOT(ISNUMBER($E25)),NOT(ISNUMBER($G25))),"",IFERROR($E25*$G25,""))</f>
        <v/>
      </c>
      <c r="I25" s="22">
        <f>IF(OR($A25="",$D25=""),"",IFERROR(VLOOKUP($D25,Assumptions!$D$10:$E$15,2,FALSE),""))</f>
        <v/>
      </c>
      <c r="J25" s="23">
        <f>IF(OR($A25="",NOT(ISNUMBER($H25)),NOT(ISNUMBER($I25))),"",IFERROR($H25*$I25,""))</f>
        <v/>
      </c>
      <c r="K25" s="18" t="n"/>
      <c r="L25" s="18" t="n"/>
      <c r="M25" s="20" t="n"/>
      <c r="N25" s="24">
        <f>IF($A25="","",IF(AND(ISNUMBER($E25),Assumptions!$B$6&lt;&gt;"",$E25&gt;Assumptions!$B$6),"Check premium estimate",IF($L25&lt;&gt;"Open","",IF($M25="","Review date needed",IF(NOT(ISNUMBER($M25)),"Check review date",IF(Assumptions!$B$5="","Review interval needed",IF(TODAY()-$M25&gt;Assumptions!$B$5,"Review overdue","Current")))))))</f>
        <v/>
      </c>
      <c r="O25" s="19" t="n"/>
    </row>
    <row r="26">
      <c r="A26" s="18" t="n"/>
      <c r="B26" s="19" t="n"/>
      <c r="C26" s="20" t="n"/>
      <c r="D26" s="18" t="n"/>
      <c r="E26" s="21" t="n"/>
      <c r="F26" s="18" t="n"/>
      <c r="G26" s="25">
        <f>IF(OR($A26="",$F26=""),"",IFERROR(VLOOKUP($F26,Assumptions!$A$10:$B$15,2,FALSE),""))</f>
        <v/>
      </c>
      <c r="H26" s="26">
        <f>IF(OR($A26="",$L26&lt;&gt;"Open",NOT(ISNUMBER($E26)),NOT(ISNUMBER($G26))),"",IFERROR($E26*$G26,""))</f>
        <v/>
      </c>
      <c r="I26" s="25">
        <f>IF(OR($A26="",$D26=""),"",IFERROR(VLOOKUP($D26,Assumptions!$D$10:$E$15,2,FALSE),""))</f>
        <v/>
      </c>
      <c r="J26" s="26">
        <f>IF(OR($A26="",NOT(ISNUMBER($H26)),NOT(ISNUMBER($I26))),"",IFERROR($H26*$I26,""))</f>
        <v/>
      </c>
      <c r="K26" s="18" t="n"/>
      <c r="L26" s="18" t="n"/>
      <c r="M26" s="20" t="n"/>
      <c r="N26" s="27">
        <f>IF($A26="","",IF(AND(ISNUMBER($E26),Assumptions!$B$6&lt;&gt;"",$E26&gt;Assumptions!$B$6),"Check premium estimate",IF($L26&lt;&gt;"Open","",IF($M26="","Review date needed",IF(NOT(ISNUMBER($M26)),"Check review date",IF(Assumptions!$B$5="","Review interval needed",IF(TODAY()-$M26&gt;Assumptions!$B$5,"Review overdue","Current")))))))</f>
        <v/>
      </c>
      <c r="O26" s="19" t="n"/>
    </row>
    <row r="27">
      <c r="A27" s="18" t="n"/>
      <c r="B27" s="19" t="n"/>
      <c r="C27" s="20" t="n"/>
      <c r="D27" s="18" t="n"/>
      <c r="E27" s="21" t="n"/>
      <c r="F27" s="18" t="n"/>
      <c r="G27" s="22">
        <f>IF(OR($A27="",$F27=""),"",IFERROR(VLOOKUP($F27,Assumptions!$A$10:$B$15,2,FALSE),""))</f>
        <v/>
      </c>
      <c r="H27" s="23">
        <f>IF(OR($A27="",$L27&lt;&gt;"Open",NOT(ISNUMBER($E27)),NOT(ISNUMBER($G27))),"",IFERROR($E27*$G27,""))</f>
        <v/>
      </c>
      <c r="I27" s="22">
        <f>IF(OR($A27="",$D27=""),"",IFERROR(VLOOKUP($D27,Assumptions!$D$10:$E$15,2,FALSE),""))</f>
        <v/>
      </c>
      <c r="J27" s="23">
        <f>IF(OR($A27="",NOT(ISNUMBER($H27)),NOT(ISNUMBER($I27))),"",IFERROR($H27*$I27,""))</f>
        <v/>
      </c>
      <c r="K27" s="18" t="n"/>
      <c r="L27" s="18" t="n"/>
      <c r="M27" s="20" t="n"/>
      <c r="N27" s="24">
        <f>IF($A27="","",IF(AND(ISNUMBER($E27),Assumptions!$B$6&lt;&gt;"",$E27&gt;Assumptions!$B$6),"Check premium estimate",IF($L27&lt;&gt;"Open","",IF($M27="","Review date needed",IF(NOT(ISNUMBER($M27)),"Check review date",IF(Assumptions!$B$5="","Review interval needed",IF(TODAY()-$M27&gt;Assumptions!$B$5,"Review overdue","Current")))))))</f>
        <v/>
      </c>
      <c r="O27" s="19" t="n"/>
    </row>
    <row r="28">
      <c r="A28" s="18" t="n"/>
      <c r="B28" s="19" t="n"/>
      <c r="C28" s="20" t="n"/>
      <c r="D28" s="18" t="n"/>
      <c r="E28" s="21" t="n"/>
      <c r="F28" s="18" t="n"/>
      <c r="G28" s="25">
        <f>IF(OR($A28="",$F28=""),"",IFERROR(VLOOKUP($F28,Assumptions!$A$10:$B$15,2,FALSE),""))</f>
        <v/>
      </c>
      <c r="H28" s="26">
        <f>IF(OR($A28="",$L28&lt;&gt;"Open",NOT(ISNUMBER($E28)),NOT(ISNUMBER($G28))),"",IFERROR($E28*$G28,""))</f>
        <v/>
      </c>
      <c r="I28" s="25">
        <f>IF(OR($A28="",$D28=""),"",IFERROR(VLOOKUP($D28,Assumptions!$D$10:$E$15,2,FALSE),""))</f>
        <v/>
      </c>
      <c r="J28" s="26">
        <f>IF(OR($A28="",NOT(ISNUMBER($H28)),NOT(ISNUMBER($I28))),"",IFERROR($H28*$I28,""))</f>
        <v/>
      </c>
      <c r="K28" s="18" t="n"/>
      <c r="L28" s="18" t="n"/>
      <c r="M28" s="20" t="n"/>
      <c r="N28" s="27">
        <f>IF($A28="","",IF(AND(ISNUMBER($E28),Assumptions!$B$6&lt;&gt;"",$E28&gt;Assumptions!$B$6),"Check premium estimate",IF($L28&lt;&gt;"Open","",IF($M28="","Review date needed",IF(NOT(ISNUMBER($M28)),"Check review date",IF(Assumptions!$B$5="","Review interval needed",IF(TODAY()-$M28&gt;Assumptions!$B$5,"Review overdue","Current")))))))</f>
        <v/>
      </c>
      <c r="O28" s="19" t="n"/>
    </row>
    <row r="29">
      <c r="A29" s="18" t="n"/>
      <c r="B29" s="19" t="n"/>
      <c r="C29" s="20" t="n"/>
      <c r="D29" s="18" t="n"/>
      <c r="E29" s="21" t="n"/>
      <c r="F29" s="18" t="n"/>
      <c r="G29" s="22">
        <f>IF(OR($A29="",$F29=""),"",IFERROR(VLOOKUP($F29,Assumptions!$A$10:$B$15,2,FALSE),""))</f>
        <v/>
      </c>
      <c r="H29" s="23">
        <f>IF(OR($A29="",$L29&lt;&gt;"Open",NOT(ISNUMBER($E29)),NOT(ISNUMBER($G29))),"",IFERROR($E29*$G29,""))</f>
        <v/>
      </c>
      <c r="I29" s="22">
        <f>IF(OR($A29="",$D29=""),"",IFERROR(VLOOKUP($D29,Assumptions!$D$10:$E$15,2,FALSE),""))</f>
        <v/>
      </c>
      <c r="J29" s="23">
        <f>IF(OR($A29="",NOT(ISNUMBER($H29)),NOT(ISNUMBER($I29))),"",IFERROR($H29*$I29,""))</f>
        <v/>
      </c>
      <c r="K29" s="18" t="n"/>
      <c r="L29" s="18" t="n"/>
      <c r="M29" s="20" t="n"/>
      <c r="N29" s="24">
        <f>IF($A29="","",IF(AND(ISNUMBER($E29),Assumptions!$B$6&lt;&gt;"",$E29&gt;Assumptions!$B$6),"Check premium estimate",IF($L29&lt;&gt;"Open","",IF($M29="","Review date needed",IF(NOT(ISNUMBER($M29)),"Check review date",IF(Assumptions!$B$5="","Review interval needed",IF(TODAY()-$M29&gt;Assumptions!$B$5,"Review overdue","Current")))))))</f>
        <v/>
      </c>
      <c r="O29" s="19" t="n"/>
    </row>
    <row r="30">
      <c r="A30" s="18" t="n"/>
      <c r="B30" s="19" t="n"/>
      <c r="C30" s="20" t="n"/>
      <c r="D30" s="18" t="n"/>
      <c r="E30" s="21" t="n"/>
      <c r="F30" s="18" t="n"/>
      <c r="G30" s="25">
        <f>IF(OR($A30="",$F30=""),"",IFERROR(VLOOKUP($F30,Assumptions!$A$10:$B$15,2,FALSE),""))</f>
        <v/>
      </c>
      <c r="H30" s="26">
        <f>IF(OR($A30="",$L30&lt;&gt;"Open",NOT(ISNUMBER($E30)),NOT(ISNUMBER($G30))),"",IFERROR($E30*$G30,""))</f>
        <v/>
      </c>
      <c r="I30" s="25">
        <f>IF(OR($A30="",$D30=""),"",IFERROR(VLOOKUP($D30,Assumptions!$D$10:$E$15,2,FALSE),""))</f>
        <v/>
      </c>
      <c r="J30" s="26">
        <f>IF(OR($A30="",NOT(ISNUMBER($H30)),NOT(ISNUMBER($I30))),"",IFERROR($H30*$I30,""))</f>
        <v/>
      </c>
      <c r="K30" s="18" t="n"/>
      <c r="L30" s="18" t="n"/>
      <c r="M30" s="20" t="n"/>
      <c r="N30" s="27">
        <f>IF($A30="","",IF(AND(ISNUMBER($E30),Assumptions!$B$6&lt;&gt;"",$E30&gt;Assumptions!$B$6),"Check premium estimate",IF($L30&lt;&gt;"Open","",IF($M30="","Review date needed",IF(NOT(ISNUMBER($M30)),"Check review date",IF(Assumptions!$B$5="","Review interval needed",IF(TODAY()-$M30&gt;Assumptions!$B$5,"Review overdue","Current")))))))</f>
        <v/>
      </c>
      <c r="O30" s="19" t="n"/>
    </row>
    <row r="31">
      <c r="A31" s="18" t="n"/>
      <c r="B31" s="19" t="n"/>
      <c r="C31" s="20" t="n"/>
      <c r="D31" s="18" t="n"/>
      <c r="E31" s="21" t="n"/>
      <c r="F31" s="18" t="n"/>
      <c r="G31" s="22">
        <f>IF(OR($A31="",$F31=""),"",IFERROR(VLOOKUP($F31,Assumptions!$A$10:$B$15,2,FALSE),""))</f>
        <v/>
      </c>
      <c r="H31" s="23">
        <f>IF(OR($A31="",$L31&lt;&gt;"Open",NOT(ISNUMBER($E31)),NOT(ISNUMBER($G31))),"",IFERROR($E31*$G31,""))</f>
        <v/>
      </c>
      <c r="I31" s="22">
        <f>IF(OR($A31="",$D31=""),"",IFERROR(VLOOKUP($D31,Assumptions!$D$10:$E$15,2,FALSE),""))</f>
        <v/>
      </c>
      <c r="J31" s="23">
        <f>IF(OR($A31="",NOT(ISNUMBER($H31)),NOT(ISNUMBER($I31))),"",IFERROR($H31*$I31,""))</f>
        <v/>
      </c>
      <c r="K31" s="18" t="n"/>
      <c r="L31" s="18" t="n"/>
      <c r="M31" s="20" t="n"/>
      <c r="N31" s="24">
        <f>IF($A31="","",IF(AND(ISNUMBER($E31),Assumptions!$B$6&lt;&gt;"",$E31&gt;Assumptions!$B$6),"Check premium estimate",IF($L31&lt;&gt;"Open","",IF($M31="","Review date needed",IF(NOT(ISNUMBER($M31)),"Check review date",IF(Assumptions!$B$5="","Review interval needed",IF(TODAY()-$M31&gt;Assumptions!$B$5,"Review overdue","Current")))))))</f>
        <v/>
      </c>
      <c r="O31" s="19" t="n"/>
    </row>
    <row r="32">
      <c r="A32" s="18" t="n"/>
      <c r="B32" s="19" t="n"/>
      <c r="C32" s="20" t="n"/>
      <c r="D32" s="18" t="n"/>
      <c r="E32" s="21" t="n"/>
      <c r="F32" s="18" t="n"/>
      <c r="G32" s="25">
        <f>IF(OR($A32="",$F32=""),"",IFERROR(VLOOKUP($F32,Assumptions!$A$10:$B$15,2,FALSE),""))</f>
        <v/>
      </c>
      <c r="H32" s="26">
        <f>IF(OR($A32="",$L32&lt;&gt;"Open",NOT(ISNUMBER($E32)),NOT(ISNUMBER($G32))),"",IFERROR($E32*$G32,""))</f>
        <v/>
      </c>
      <c r="I32" s="25">
        <f>IF(OR($A32="",$D32=""),"",IFERROR(VLOOKUP($D32,Assumptions!$D$10:$E$15,2,FALSE),""))</f>
        <v/>
      </c>
      <c r="J32" s="26">
        <f>IF(OR($A32="",NOT(ISNUMBER($H32)),NOT(ISNUMBER($I32))),"",IFERROR($H32*$I32,""))</f>
        <v/>
      </c>
      <c r="K32" s="18" t="n"/>
      <c r="L32" s="18" t="n"/>
      <c r="M32" s="20" t="n"/>
      <c r="N32" s="27">
        <f>IF($A32="","",IF(AND(ISNUMBER($E32),Assumptions!$B$6&lt;&gt;"",$E32&gt;Assumptions!$B$6),"Check premium estimate",IF($L32&lt;&gt;"Open","",IF($M32="","Review date needed",IF(NOT(ISNUMBER($M32)),"Check review date",IF(Assumptions!$B$5="","Review interval needed",IF(TODAY()-$M32&gt;Assumptions!$B$5,"Review overdue","Current")))))))</f>
        <v/>
      </c>
      <c r="O32" s="19" t="n"/>
    </row>
    <row r="33">
      <c r="A33" s="18" t="n"/>
      <c r="B33" s="19" t="n"/>
      <c r="C33" s="20" t="n"/>
      <c r="D33" s="18" t="n"/>
      <c r="E33" s="21" t="n"/>
      <c r="F33" s="18" t="n"/>
      <c r="G33" s="22">
        <f>IF(OR($A33="",$F33=""),"",IFERROR(VLOOKUP($F33,Assumptions!$A$10:$B$15,2,FALSE),""))</f>
        <v/>
      </c>
      <c r="H33" s="23">
        <f>IF(OR($A33="",$L33&lt;&gt;"Open",NOT(ISNUMBER($E33)),NOT(ISNUMBER($G33))),"",IFERROR($E33*$G33,""))</f>
        <v/>
      </c>
      <c r="I33" s="22">
        <f>IF(OR($A33="",$D33=""),"",IFERROR(VLOOKUP($D33,Assumptions!$D$10:$E$15,2,FALSE),""))</f>
        <v/>
      </c>
      <c r="J33" s="23">
        <f>IF(OR($A33="",NOT(ISNUMBER($H33)),NOT(ISNUMBER($I33))),"",IFERROR($H33*$I33,""))</f>
        <v/>
      </c>
      <c r="K33" s="18" t="n"/>
      <c r="L33" s="18" t="n"/>
      <c r="M33" s="20" t="n"/>
      <c r="N33" s="24">
        <f>IF($A33="","",IF(AND(ISNUMBER($E33),Assumptions!$B$6&lt;&gt;"",$E33&gt;Assumptions!$B$6),"Check premium estimate",IF($L33&lt;&gt;"Open","",IF($M33="","Review date needed",IF(NOT(ISNUMBER($M33)),"Check review date",IF(Assumptions!$B$5="","Review interval needed",IF(TODAY()-$M33&gt;Assumptions!$B$5,"Review overdue","Current")))))))</f>
        <v/>
      </c>
      <c r="O33" s="19" t="n"/>
    </row>
    <row r="34">
      <c r="A34" s="18" t="n"/>
      <c r="B34" s="19" t="n"/>
      <c r="C34" s="20" t="n"/>
      <c r="D34" s="18" t="n"/>
      <c r="E34" s="21" t="n"/>
      <c r="F34" s="18" t="n"/>
      <c r="G34" s="25">
        <f>IF(OR($A34="",$F34=""),"",IFERROR(VLOOKUP($F34,Assumptions!$A$10:$B$15,2,FALSE),""))</f>
        <v/>
      </c>
      <c r="H34" s="26">
        <f>IF(OR($A34="",$L34&lt;&gt;"Open",NOT(ISNUMBER($E34)),NOT(ISNUMBER($G34))),"",IFERROR($E34*$G34,""))</f>
        <v/>
      </c>
      <c r="I34" s="25">
        <f>IF(OR($A34="",$D34=""),"",IFERROR(VLOOKUP($D34,Assumptions!$D$10:$E$15,2,FALSE),""))</f>
        <v/>
      </c>
      <c r="J34" s="26">
        <f>IF(OR($A34="",NOT(ISNUMBER($H34)),NOT(ISNUMBER($I34))),"",IFERROR($H34*$I34,""))</f>
        <v/>
      </c>
      <c r="K34" s="18" t="n"/>
      <c r="L34" s="18" t="n"/>
      <c r="M34" s="20" t="n"/>
      <c r="N34" s="27">
        <f>IF($A34="","",IF(AND(ISNUMBER($E34),Assumptions!$B$6&lt;&gt;"",$E34&gt;Assumptions!$B$6),"Check premium estimate",IF($L34&lt;&gt;"Open","",IF($M34="","Review date needed",IF(NOT(ISNUMBER($M34)),"Check review date",IF(Assumptions!$B$5="","Review interval needed",IF(TODAY()-$M34&gt;Assumptions!$B$5,"Review overdue","Current")))))))</f>
        <v/>
      </c>
      <c r="O34" s="19" t="n"/>
    </row>
    <row r="35">
      <c r="A35" s="18" t="n"/>
      <c r="B35" s="19" t="n"/>
      <c r="C35" s="20" t="n"/>
      <c r="D35" s="18" t="n"/>
      <c r="E35" s="21" t="n"/>
      <c r="F35" s="18" t="n"/>
      <c r="G35" s="22">
        <f>IF(OR($A35="",$F35=""),"",IFERROR(VLOOKUP($F35,Assumptions!$A$10:$B$15,2,FALSE),""))</f>
        <v/>
      </c>
      <c r="H35" s="23">
        <f>IF(OR($A35="",$L35&lt;&gt;"Open",NOT(ISNUMBER($E35)),NOT(ISNUMBER($G35))),"",IFERROR($E35*$G35,""))</f>
        <v/>
      </c>
      <c r="I35" s="22">
        <f>IF(OR($A35="",$D35=""),"",IFERROR(VLOOKUP($D35,Assumptions!$D$10:$E$15,2,FALSE),""))</f>
        <v/>
      </c>
      <c r="J35" s="23">
        <f>IF(OR($A35="",NOT(ISNUMBER($H35)),NOT(ISNUMBER($I35))),"",IFERROR($H35*$I35,""))</f>
        <v/>
      </c>
      <c r="K35" s="18" t="n"/>
      <c r="L35" s="18" t="n"/>
      <c r="M35" s="20" t="n"/>
      <c r="N35" s="24">
        <f>IF($A35="","",IF(AND(ISNUMBER($E35),Assumptions!$B$6&lt;&gt;"",$E35&gt;Assumptions!$B$6),"Check premium estimate",IF($L35&lt;&gt;"Open","",IF($M35="","Review date needed",IF(NOT(ISNUMBER($M35)),"Check review date",IF(Assumptions!$B$5="","Review interval needed",IF(TODAY()-$M35&gt;Assumptions!$B$5,"Review overdue","Current")))))))</f>
        <v/>
      </c>
      <c r="O35" s="19" t="n"/>
    </row>
    <row r="36">
      <c r="A36" s="18" t="n"/>
      <c r="B36" s="19" t="n"/>
      <c r="C36" s="20" t="n"/>
      <c r="D36" s="18" t="n"/>
      <c r="E36" s="21" t="n"/>
      <c r="F36" s="18" t="n"/>
      <c r="G36" s="25">
        <f>IF(OR($A36="",$F36=""),"",IFERROR(VLOOKUP($F36,Assumptions!$A$10:$B$15,2,FALSE),""))</f>
        <v/>
      </c>
      <c r="H36" s="26">
        <f>IF(OR($A36="",$L36&lt;&gt;"Open",NOT(ISNUMBER($E36)),NOT(ISNUMBER($G36))),"",IFERROR($E36*$G36,""))</f>
        <v/>
      </c>
      <c r="I36" s="25">
        <f>IF(OR($A36="",$D36=""),"",IFERROR(VLOOKUP($D36,Assumptions!$D$10:$E$15,2,FALSE),""))</f>
        <v/>
      </c>
      <c r="J36" s="26">
        <f>IF(OR($A36="",NOT(ISNUMBER($H36)),NOT(ISNUMBER($I36))),"",IFERROR($H36*$I36,""))</f>
        <v/>
      </c>
      <c r="K36" s="18" t="n"/>
      <c r="L36" s="18" t="n"/>
      <c r="M36" s="20" t="n"/>
      <c r="N36" s="27">
        <f>IF($A36="","",IF(AND(ISNUMBER($E36),Assumptions!$B$6&lt;&gt;"",$E36&gt;Assumptions!$B$6),"Check premium estimate",IF($L36&lt;&gt;"Open","",IF($M36="","Review date needed",IF(NOT(ISNUMBER($M36)),"Check review date",IF(Assumptions!$B$5="","Review interval needed",IF(TODAY()-$M36&gt;Assumptions!$B$5,"Review overdue","Current")))))))</f>
        <v/>
      </c>
      <c r="O36" s="19" t="n"/>
    </row>
    <row r="37">
      <c r="A37" s="18" t="n"/>
      <c r="B37" s="19" t="n"/>
      <c r="C37" s="20" t="n"/>
      <c r="D37" s="18" t="n"/>
      <c r="E37" s="21" t="n"/>
      <c r="F37" s="18" t="n"/>
      <c r="G37" s="22">
        <f>IF(OR($A37="",$F37=""),"",IFERROR(VLOOKUP($F37,Assumptions!$A$10:$B$15,2,FALSE),""))</f>
        <v/>
      </c>
      <c r="H37" s="23">
        <f>IF(OR($A37="",$L37&lt;&gt;"Open",NOT(ISNUMBER($E37)),NOT(ISNUMBER($G37))),"",IFERROR($E37*$G37,""))</f>
        <v/>
      </c>
      <c r="I37" s="22">
        <f>IF(OR($A37="",$D37=""),"",IFERROR(VLOOKUP($D37,Assumptions!$D$10:$E$15,2,FALSE),""))</f>
        <v/>
      </c>
      <c r="J37" s="23">
        <f>IF(OR($A37="",NOT(ISNUMBER($H37)),NOT(ISNUMBER($I37))),"",IFERROR($H37*$I37,""))</f>
        <v/>
      </c>
      <c r="K37" s="18" t="n"/>
      <c r="L37" s="18" t="n"/>
      <c r="M37" s="20" t="n"/>
      <c r="N37" s="24">
        <f>IF($A37="","",IF(AND(ISNUMBER($E37),Assumptions!$B$6&lt;&gt;"",$E37&gt;Assumptions!$B$6),"Check premium estimate",IF($L37&lt;&gt;"Open","",IF($M37="","Review date needed",IF(NOT(ISNUMBER($M37)),"Check review date",IF(Assumptions!$B$5="","Review interval needed",IF(TODAY()-$M37&gt;Assumptions!$B$5,"Review overdue","Current")))))))</f>
        <v/>
      </c>
      <c r="O37" s="19" t="n"/>
    </row>
    <row r="38">
      <c r="A38" s="18" t="n"/>
      <c r="B38" s="19" t="n"/>
      <c r="C38" s="20" t="n"/>
      <c r="D38" s="18" t="n"/>
      <c r="E38" s="21" t="n"/>
      <c r="F38" s="18" t="n"/>
      <c r="G38" s="25">
        <f>IF(OR($A38="",$F38=""),"",IFERROR(VLOOKUP($F38,Assumptions!$A$10:$B$15,2,FALSE),""))</f>
        <v/>
      </c>
      <c r="H38" s="26">
        <f>IF(OR($A38="",$L38&lt;&gt;"Open",NOT(ISNUMBER($E38)),NOT(ISNUMBER($G38))),"",IFERROR($E38*$G38,""))</f>
        <v/>
      </c>
      <c r="I38" s="25">
        <f>IF(OR($A38="",$D38=""),"",IFERROR(VLOOKUP($D38,Assumptions!$D$10:$E$15,2,FALSE),""))</f>
        <v/>
      </c>
      <c r="J38" s="26">
        <f>IF(OR($A38="",NOT(ISNUMBER($H38)),NOT(ISNUMBER($I38))),"",IFERROR($H38*$I38,""))</f>
        <v/>
      </c>
      <c r="K38" s="18" t="n"/>
      <c r="L38" s="18" t="n"/>
      <c r="M38" s="20" t="n"/>
      <c r="N38" s="27">
        <f>IF($A38="","",IF(AND(ISNUMBER($E38),Assumptions!$B$6&lt;&gt;"",$E38&gt;Assumptions!$B$6),"Check premium estimate",IF($L38&lt;&gt;"Open","",IF($M38="","Review date needed",IF(NOT(ISNUMBER($M38)),"Check review date",IF(Assumptions!$B$5="","Review interval needed",IF(TODAY()-$M38&gt;Assumptions!$B$5,"Review overdue","Current")))))))</f>
        <v/>
      </c>
      <c r="O38" s="19" t="n"/>
    </row>
    <row r="39">
      <c r="A39" s="18" t="n"/>
      <c r="B39" s="19" t="n"/>
      <c r="C39" s="20" t="n"/>
      <c r="D39" s="18" t="n"/>
      <c r="E39" s="21" t="n"/>
      <c r="F39" s="18" t="n"/>
      <c r="G39" s="22">
        <f>IF(OR($A39="",$F39=""),"",IFERROR(VLOOKUP($F39,Assumptions!$A$10:$B$15,2,FALSE),""))</f>
        <v/>
      </c>
      <c r="H39" s="23">
        <f>IF(OR($A39="",$L39&lt;&gt;"Open",NOT(ISNUMBER($E39)),NOT(ISNUMBER($G39))),"",IFERROR($E39*$G39,""))</f>
        <v/>
      </c>
      <c r="I39" s="22">
        <f>IF(OR($A39="",$D39=""),"",IFERROR(VLOOKUP($D39,Assumptions!$D$10:$E$15,2,FALSE),""))</f>
        <v/>
      </c>
      <c r="J39" s="23">
        <f>IF(OR($A39="",NOT(ISNUMBER($H39)),NOT(ISNUMBER($I39))),"",IFERROR($H39*$I39,""))</f>
        <v/>
      </c>
      <c r="K39" s="18" t="n"/>
      <c r="L39" s="18" t="n"/>
      <c r="M39" s="20" t="n"/>
      <c r="N39" s="24">
        <f>IF($A39="","",IF(AND(ISNUMBER($E39),Assumptions!$B$6&lt;&gt;"",$E39&gt;Assumptions!$B$6),"Check premium estimate",IF($L39&lt;&gt;"Open","",IF($M39="","Review date needed",IF(NOT(ISNUMBER($M39)),"Check review date",IF(Assumptions!$B$5="","Review interval needed",IF(TODAY()-$M39&gt;Assumptions!$B$5,"Review overdue","Current")))))))</f>
        <v/>
      </c>
      <c r="O39" s="19" t="n"/>
    </row>
    <row r="40">
      <c r="A40" s="18" t="n"/>
      <c r="B40" s="19" t="n"/>
      <c r="C40" s="20" t="n"/>
      <c r="D40" s="18" t="n"/>
      <c r="E40" s="21" t="n"/>
      <c r="F40" s="18" t="n"/>
      <c r="G40" s="25">
        <f>IF(OR($A40="",$F40=""),"",IFERROR(VLOOKUP($F40,Assumptions!$A$10:$B$15,2,FALSE),""))</f>
        <v/>
      </c>
      <c r="H40" s="26">
        <f>IF(OR($A40="",$L40&lt;&gt;"Open",NOT(ISNUMBER($E40)),NOT(ISNUMBER($G40))),"",IFERROR($E40*$G40,""))</f>
        <v/>
      </c>
      <c r="I40" s="25">
        <f>IF(OR($A40="",$D40=""),"",IFERROR(VLOOKUP($D40,Assumptions!$D$10:$E$15,2,FALSE),""))</f>
        <v/>
      </c>
      <c r="J40" s="26">
        <f>IF(OR($A40="",NOT(ISNUMBER($H40)),NOT(ISNUMBER($I40))),"",IFERROR($H40*$I40,""))</f>
        <v/>
      </c>
      <c r="K40" s="18" t="n"/>
      <c r="L40" s="18" t="n"/>
      <c r="M40" s="20" t="n"/>
      <c r="N40" s="27">
        <f>IF($A40="","",IF(AND(ISNUMBER($E40),Assumptions!$B$6&lt;&gt;"",$E40&gt;Assumptions!$B$6),"Check premium estimate",IF($L40&lt;&gt;"Open","",IF($M40="","Review date needed",IF(NOT(ISNUMBER($M40)),"Check review date",IF(Assumptions!$B$5="","Review interval needed",IF(TODAY()-$M40&gt;Assumptions!$B$5,"Review overdue","Current")))))))</f>
        <v/>
      </c>
      <c r="O40" s="19" t="n"/>
    </row>
    <row r="41">
      <c r="A41" s="18" t="n"/>
      <c r="B41" s="19" t="n"/>
      <c r="C41" s="20" t="n"/>
      <c r="D41" s="18" t="n"/>
      <c r="E41" s="21" t="n"/>
      <c r="F41" s="18" t="n"/>
      <c r="G41" s="22">
        <f>IF(OR($A41="",$F41=""),"",IFERROR(VLOOKUP($F41,Assumptions!$A$10:$B$15,2,FALSE),""))</f>
        <v/>
      </c>
      <c r="H41" s="23">
        <f>IF(OR($A41="",$L41&lt;&gt;"Open",NOT(ISNUMBER($E41)),NOT(ISNUMBER($G41))),"",IFERROR($E41*$G41,""))</f>
        <v/>
      </c>
      <c r="I41" s="22">
        <f>IF(OR($A41="",$D41=""),"",IFERROR(VLOOKUP($D41,Assumptions!$D$10:$E$15,2,FALSE),""))</f>
        <v/>
      </c>
      <c r="J41" s="23">
        <f>IF(OR($A41="",NOT(ISNUMBER($H41)),NOT(ISNUMBER($I41))),"",IFERROR($H41*$I41,""))</f>
        <v/>
      </c>
      <c r="K41" s="18" t="n"/>
      <c r="L41" s="18" t="n"/>
      <c r="M41" s="20" t="n"/>
      <c r="N41" s="24">
        <f>IF($A41="","",IF(AND(ISNUMBER($E41),Assumptions!$B$6&lt;&gt;"",$E41&gt;Assumptions!$B$6),"Check premium estimate",IF($L41&lt;&gt;"Open","",IF($M41="","Review date needed",IF(NOT(ISNUMBER($M41)),"Check review date",IF(Assumptions!$B$5="","Review interval needed",IF(TODAY()-$M41&gt;Assumptions!$B$5,"Review overdue","Current")))))))</f>
        <v/>
      </c>
      <c r="O41" s="19" t="n"/>
    </row>
    <row r="42">
      <c r="A42" s="18" t="n"/>
      <c r="B42" s="19" t="n"/>
      <c r="C42" s="20" t="n"/>
      <c r="D42" s="18" t="n"/>
      <c r="E42" s="21" t="n"/>
      <c r="F42" s="18" t="n"/>
      <c r="G42" s="25">
        <f>IF(OR($A42="",$F42=""),"",IFERROR(VLOOKUP($F42,Assumptions!$A$10:$B$15,2,FALSE),""))</f>
        <v/>
      </c>
      <c r="H42" s="26">
        <f>IF(OR($A42="",$L42&lt;&gt;"Open",NOT(ISNUMBER($E42)),NOT(ISNUMBER($G42))),"",IFERROR($E42*$G42,""))</f>
        <v/>
      </c>
      <c r="I42" s="25">
        <f>IF(OR($A42="",$D42=""),"",IFERROR(VLOOKUP($D42,Assumptions!$D$10:$E$15,2,FALSE),""))</f>
        <v/>
      </c>
      <c r="J42" s="26">
        <f>IF(OR($A42="",NOT(ISNUMBER($H42)),NOT(ISNUMBER($I42))),"",IFERROR($H42*$I42,""))</f>
        <v/>
      </c>
      <c r="K42" s="18" t="n"/>
      <c r="L42" s="18" t="n"/>
      <c r="M42" s="20" t="n"/>
      <c r="N42" s="27">
        <f>IF($A42="","",IF(AND(ISNUMBER($E42),Assumptions!$B$6&lt;&gt;"",$E42&gt;Assumptions!$B$6),"Check premium estimate",IF($L42&lt;&gt;"Open","",IF($M42="","Review date needed",IF(NOT(ISNUMBER($M42)),"Check review date",IF(Assumptions!$B$5="","Review interval needed",IF(TODAY()-$M42&gt;Assumptions!$B$5,"Review overdue","Current")))))))</f>
        <v/>
      </c>
      <c r="O42" s="19" t="n"/>
    </row>
    <row r="43">
      <c r="A43" s="18" t="n"/>
      <c r="B43" s="19" t="n"/>
      <c r="C43" s="20" t="n"/>
      <c r="D43" s="18" t="n"/>
      <c r="E43" s="21" t="n"/>
      <c r="F43" s="18" t="n"/>
      <c r="G43" s="22">
        <f>IF(OR($A43="",$F43=""),"",IFERROR(VLOOKUP($F43,Assumptions!$A$10:$B$15,2,FALSE),""))</f>
        <v/>
      </c>
      <c r="H43" s="23">
        <f>IF(OR($A43="",$L43&lt;&gt;"Open",NOT(ISNUMBER($E43)),NOT(ISNUMBER($G43))),"",IFERROR($E43*$G43,""))</f>
        <v/>
      </c>
      <c r="I43" s="22">
        <f>IF(OR($A43="",$D43=""),"",IFERROR(VLOOKUP($D43,Assumptions!$D$10:$E$15,2,FALSE),""))</f>
        <v/>
      </c>
      <c r="J43" s="23">
        <f>IF(OR($A43="",NOT(ISNUMBER($H43)),NOT(ISNUMBER($I43))),"",IFERROR($H43*$I43,""))</f>
        <v/>
      </c>
      <c r="K43" s="18" t="n"/>
      <c r="L43" s="18" t="n"/>
      <c r="M43" s="20" t="n"/>
      <c r="N43" s="24">
        <f>IF($A43="","",IF(AND(ISNUMBER($E43),Assumptions!$B$6&lt;&gt;"",$E43&gt;Assumptions!$B$6),"Check premium estimate",IF($L43&lt;&gt;"Open","",IF($M43="","Review date needed",IF(NOT(ISNUMBER($M43)),"Check review date",IF(Assumptions!$B$5="","Review interval needed",IF(TODAY()-$M43&gt;Assumptions!$B$5,"Review overdue","Current")))))))</f>
        <v/>
      </c>
      <c r="O43" s="19" t="n"/>
    </row>
    <row r="44">
      <c r="A44" s="18" t="n"/>
      <c r="B44" s="19" t="n"/>
      <c r="C44" s="20" t="n"/>
      <c r="D44" s="18" t="n"/>
      <c r="E44" s="21" t="n"/>
      <c r="F44" s="18" t="n"/>
      <c r="G44" s="25">
        <f>IF(OR($A44="",$F44=""),"",IFERROR(VLOOKUP($F44,Assumptions!$A$10:$B$15,2,FALSE),""))</f>
        <v/>
      </c>
      <c r="H44" s="26">
        <f>IF(OR($A44="",$L44&lt;&gt;"Open",NOT(ISNUMBER($E44)),NOT(ISNUMBER($G44))),"",IFERROR($E44*$G44,""))</f>
        <v/>
      </c>
      <c r="I44" s="25">
        <f>IF(OR($A44="",$D44=""),"",IFERROR(VLOOKUP($D44,Assumptions!$D$10:$E$15,2,FALSE),""))</f>
        <v/>
      </c>
      <c r="J44" s="26">
        <f>IF(OR($A44="",NOT(ISNUMBER($H44)),NOT(ISNUMBER($I44))),"",IFERROR($H44*$I44,""))</f>
        <v/>
      </c>
      <c r="K44" s="18" t="n"/>
      <c r="L44" s="18" t="n"/>
      <c r="M44" s="20" t="n"/>
      <c r="N44" s="27">
        <f>IF($A44="","",IF(AND(ISNUMBER($E44),Assumptions!$B$6&lt;&gt;"",$E44&gt;Assumptions!$B$6),"Check premium estimate",IF($L44&lt;&gt;"Open","",IF($M44="","Review date needed",IF(NOT(ISNUMBER($M44)),"Check review date",IF(Assumptions!$B$5="","Review interval needed",IF(TODAY()-$M44&gt;Assumptions!$B$5,"Review overdue","Current")))))))</f>
        <v/>
      </c>
      <c r="O44" s="19" t="n"/>
    </row>
    <row r="45">
      <c r="A45" s="18" t="n"/>
      <c r="B45" s="19" t="n"/>
      <c r="C45" s="20" t="n"/>
      <c r="D45" s="18" t="n"/>
      <c r="E45" s="21" t="n"/>
      <c r="F45" s="18" t="n"/>
      <c r="G45" s="22">
        <f>IF(OR($A45="",$F45=""),"",IFERROR(VLOOKUP($F45,Assumptions!$A$10:$B$15,2,FALSE),""))</f>
        <v/>
      </c>
      <c r="H45" s="23">
        <f>IF(OR($A45="",$L45&lt;&gt;"Open",NOT(ISNUMBER($E45)),NOT(ISNUMBER($G45))),"",IFERROR($E45*$G45,""))</f>
        <v/>
      </c>
      <c r="I45" s="22">
        <f>IF(OR($A45="",$D45=""),"",IFERROR(VLOOKUP($D45,Assumptions!$D$10:$E$15,2,FALSE),""))</f>
        <v/>
      </c>
      <c r="J45" s="23">
        <f>IF(OR($A45="",NOT(ISNUMBER($H45)),NOT(ISNUMBER($I45))),"",IFERROR($H45*$I45,""))</f>
        <v/>
      </c>
      <c r="K45" s="18" t="n"/>
      <c r="L45" s="18" t="n"/>
      <c r="M45" s="20" t="n"/>
      <c r="N45" s="24">
        <f>IF($A45="","",IF(AND(ISNUMBER($E45),Assumptions!$B$6&lt;&gt;"",$E45&gt;Assumptions!$B$6),"Check premium estimate",IF($L45&lt;&gt;"Open","",IF($M45="","Review date needed",IF(NOT(ISNUMBER($M45)),"Check review date",IF(Assumptions!$B$5="","Review interval needed",IF(TODAY()-$M45&gt;Assumptions!$B$5,"Review overdue","Current")))))))</f>
        <v/>
      </c>
      <c r="O45" s="19" t="n"/>
    </row>
    <row r="46">
      <c r="A46" s="18" t="n"/>
      <c r="B46" s="19" t="n"/>
      <c r="C46" s="20" t="n"/>
      <c r="D46" s="18" t="n"/>
      <c r="E46" s="21" t="n"/>
      <c r="F46" s="18" t="n"/>
      <c r="G46" s="25">
        <f>IF(OR($A46="",$F46=""),"",IFERROR(VLOOKUP($F46,Assumptions!$A$10:$B$15,2,FALSE),""))</f>
        <v/>
      </c>
      <c r="H46" s="26">
        <f>IF(OR($A46="",$L46&lt;&gt;"Open",NOT(ISNUMBER($E46)),NOT(ISNUMBER($G46))),"",IFERROR($E46*$G46,""))</f>
        <v/>
      </c>
      <c r="I46" s="25">
        <f>IF(OR($A46="",$D46=""),"",IFERROR(VLOOKUP($D46,Assumptions!$D$10:$E$15,2,FALSE),""))</f>
        <v/>
      </c>
      <c r="J46" s="26">
        <f>IF(OR($A46="",NOT(ISNUMBER($H46)),NOT(ISNUMBER($I46))),"",IFERROR($H46*$I46,""))</f>
        <v/>
      </c>
      <c r="K46" s="18" t="n"/>
      <c r="L46" s="18" t="n"/>
      <c r="M46" s="20" t="n"/>
      <c r="N46" s="27">
        <f>IF($A46="","",IF(AND(ISNUMBER($E46),Assumptions!$B$6&lt;&gt;"",$E46&gt;Assumptions!$B$6),"Check premium estimate",IF($L46&lt;&gt;"Open","",IF($M46="","Review date needed",IF(NOT(ISNUMBER($M46)),"Check review date",IF(Assumptions!$B$5="","Review interval needed",IF(TODAY()-$M46&gt;Assumptions!$B$5,"Review overdue","Current")))))))</f>
        <v/>
      </c>
      <c r="O46" s="19" t="n"/>
    </row>
    <row r="47">
      <c r="A47" s="18" t="n"/>
      <c r="B47" s="19" t="n"/>
      <c r="C47" s="20" t="n"/>
      <c r="D47" s="18" t="n"/>
      <c r="E47" s="21" t="n"/>
      <c r="F47" s="18" t="n"/>
      <c r="G47" s="22">
        <f>IF(OR($A47="",$F47=""),"",IFERROR(VLOOKUP($F47,Assumptions!$A$10:$B$15,2,FALSE),""))</f>
        <v/>
      </c>
      <c r="H47" s="23">
        <f>IF(OR($A47="",$L47&lt;&gt;"Open",NOT(ISNUMBER($E47)),NOT(ISNUMBER($G47))),"",IFERROR($E47*$G47,""))</f>
        <v/>
      </c>
      <c r="I47" s="22">
        <f>IF(OR($A47="",$D47=""),"",IFERROR(VLOOKUP($D47,Assumptions!$D$10:$E$15,2,FALSE),""))</f>
        <v/>
      </c>
      <c r="J47" s="23">
        <f>IF(OR($A47="",NOT(ISNUMBER($H47)),NOT(ISNUMBER($I47))),"",IFERROR($H47*$I47,""))</f>
        <v/>
      </c>
      <c r="K47" s="18" t="n"/>
      <c r="L47" s="18" t="n"/>
      <c r="M47" s="20" t="n"/>
      <c r="N47" s="24">
        <f>IF($A47="","",IF(AND(ISNUMBER($E47),Assumptions!$B$6&lt;&gt;"",$E47&gt;Assumptions!$B$6),"Check premium estimate",IF($L47&lt;&gt;"Open","",IF($M47="","Review date needed",IF(NOT(ISNUMBER($M47)),"Check review date",IF(Assumptions!$B$5="","Review interval needed",IF(TODAY()-$M47&gt;Assumptions!$B$5,"Review overdue","Current")))))))</f>
        <v/>
      </c>
      <c r="O47" s="19" t="n"/>
    </row>
    <row r="48">
      <c r="A48" s="18" t="n"/>
      <c r="B48" s="19" t="n"/>
      <c r="C48" s="20" t="n"/>
      <c r="D48" s="18" t="n"/>
      <c r="E48" s="21" t="n"/>
      <c r="F48" s="18" t="n"/>
      <c r="G48" s="25">
        <f>IF(OR($A48="",$F48=""),"",IFERROR(VLOOKUP($F48,Assumptions!$A$10:$B$15,2,FALSE),""))</f>
        <v/>
      </c>
      <c r="H48" s="26">
        <f>IF(OR($A48="",$L48&lt;&gt;"Open",NOT(ISNUMBER($E48)),NOT(ISNUMBER($G48))),"",IFERROR($E48*$G48,""))</f>
        <v/>
      </c>
      <c r="I48" s="25">
        <f>IF(OR($A48="",$D48=""),"",IFERROR(VLOOKUP($D48,Assumptions!$D$10:$E$15,2,FALSE),""))</f>
        <v/>
      </c>
      <c r="J48" s="26">
        <f>IF(OR($A48="",NOT(ISNUMBER($H48)),NOT(ISNUMBER($I48))),"",IFERROR($H48*$I48,""))</f>
        <v/>
      </c>
      <c r="K48" s="18" t="n"/>
      <c r="L48" s="18" t="n"/>
      <c r="M48" s="20" t="n"/>
      <c r="N48" s="27">
        <f>IF($A48="","",IF(AND(ISNUMBER($E48),Assumptions!$B$6&lt;&gt;"",$E48&gt;Assumptions!$B$6),"Check premium estimate",IF($L48&lt;&gt;"Open","",IF($M48="","Review date needed",IF(NOT(ISNUMBER($M48)),"Check review date",IF(Assumptions!$B$5="","Review interval needed",IF(TODAY()-$M48&gt;Assumptions!$B$5,"Review overdue","Current")))))))</f>
        <v/>
      </c>
      <c r="O48" s="19" t="n"/>
    </row>
    <row r="49">
      <c r="A49" s="18" t="n"/>
      <c r="B49" s="19" t="n"/>
      <c r="C49" s="20" t="n"/>
      <c r="D49" s="18" t="n"/>
      <c r="E49" s="21" t="n"/>
      <c r="F49" s="18" t="n"/>
      <c r="G49" s="22">
        <f>IF(OR($A49="",$F49=""),"",IFERROR(VLOOKUP($F49,Assumptions!$A$10:$B$15,2,FALSE),""))</f>
        <v/>
      </c>
      <c r="H49" s="23">
        <f>IF(OR($A49="",$L49&lt;&gt;"Open",NOT(ISNUMBER($E49)),NOT(ISNUMBER($G49))),"",IFERROR($E49*$G49,""))</f>
        <v/>
      </c>
      <c r="I49" s="22">
        <f>IF(OR($A49="",$D49=""),"",IFERROR(VLOOKUP($D49,Assumptions!$D$10:$E$15,2,FALSE),""))</f>
        <v/>
      </c>
      <c r="J49" s="23">
        <f>IF(OR($A49="",NOT(ISNUMBER($H49)),NOT(ISNUMBER($I49))),"",IFERROR($H49*$I49,""))</f>
        <v/>
      </c>
      <c r="K49" s="18" t="n"/>
      <c r="L49" s="18" t="n"/>
      <c r="M49" s="20" t="n"/>
      <c r="N49" s="24">
        <f>IF($A49="","",IF(AND(ISNUMBER($E49),Assumptions!$B$6&lt;&gt;"",$E49&gt;Assumptions!$B$6),"Check premium estimate",IF($L49&lt;&gt;"Open","",IF($M49="","Review date needed",IF(NOT(ISNUMBER($M49)),"Check review date",IF(Assumptions!$B$5="","Review interval needed",IF(TODAY()-$M49&gt;Assumptions!$B$5,"Review overdue","Current")))))))</f>
        <v/>
      </c>
      <c r="O49" s="19" t="n"/>
    </row>
    <row r="50">
      <c r="A50" s="18" t="n"/>
      <c r="B50" s="19" t="n"/>
      <c r="C50" s="20" t="n"/>
      <c r="D50" s="18" t="n"/>
      <c r="E50" s="21" t="n"/>
      <c r="F50" s="18" t="n"/>
      <c r="G50" s="25">
        <f>IF(OR($A50="",$F50=""),"",IFERROR(VLOOKUP($F50,Assumptions!$A$10:$B$15,2,FALSE),""))</f>
        <v/>
      </c>
      <c r="H50" s="26">
        <f>IF(OR($A50="",$L50&lt;&gt;"Open",NOT(ISNUMBER($E50)),NOT(ISNUMBER($G50))),"",IFERROR($E50*$G50,""))</f>
        <v/>
      </c>
      <c r="I50" s="25">
        <f>IF(OR($A50="",$D50=""),"",IFERROR(VLOOKUP($D50,Assumptions!$D$10:$E$15,2,FALSE),""))</f>
        <v/>
      </c>
      <c r="J50" s="26">
        <f>IF(OR($A50="",NOT(ISNUMBER($H50)),NOT(ISNUMBER($I50))),"",IFERROR($H50*$I50,""))</f>
        <v/>
      </c>
      <c r="K50" s="18" t="n"/>
      <c r="L50" s="18" t="n"/>
      <c r="M50" s="20" t="n"/>
      <c r="N50" s="27">
        <f>IF($A50="","",IF(AND(ISNUMBER($E50),Assumptions!$B$6&lt;&gt;"",$E50&gt;Assumptions!$B$6),"Check premium estimate",IF($L50&lt;&gt;"Open","",IF($M50="","Review date needed",IF(NOT(ISNUMBER($M50)),"Check review date",IF(Assumptions!$B$5="","Review interval needed",IF(TODAY()-$M50&gt;Assumptions!$B$5,"Review overdue","Current")))))))</f>
        <v/>
      </c>
      <c r="O50" s="19" t="n"/>
    </row>
    <row r="51">
      <c r="A51" s="18" t="n"/>
      <c r="B51" s="19" t="n"/>
      <c r="C51" s="20" t="n"/>
      <c r="D51" s="18" t="n"/>
      <c r="E51" s="21" t="n"/>
      <c r="F51" s="18" t="n"/>
      <c r="G51" s="22">
        <f>IF(OR($A51="",$F51=""),"",IFERROR(VLOOKUP($F51,Assumptions!$A$10:$B$15,2,FALSE),""))</f>
        <v/>
      </c>
      <c r="H51" s="23">
        <f>IF(OR($A51="",$L51&lt;&gt;"Open",NOT(ISNUMBER($E51)),NOT(ISNUMBER($G51))),"",IFERROR($E51*$G51,""))</f>
        <v/>
      </c>
      <c r="I51" s="22">
        <f>IF(OR($A51="",$D51=""),"",IFERROR(VLOOKUP($D51,Assumptions!$D$10:$E$15,2,FALSE),""))</f>
        <v/>
      </c>
      <c r="J51" s="23">
        <f>IF(OR($A51="",NOT(ISNUMBER($H51)),NOT(ISNUMBER($I51))),"",IFERROR($H51*$I51,""))</f>
        <v/>
      </c>
      <c r="K51" s="18" t="n"/>
      <c r="L51" s="18" t="n"/>
      <c r="M51" s="20" t="n"/>
      <c r="N51" s="24">
        <f>IF($A51="","",IF(AND(ISNUMBER($E51),Assumptions!$B$6&lt;&gt;"",$E51&gt;Assumptions!$B$6),"Check premium estimate",IF($L51&lt;&gt;"Open","",IF($M51="","Review date needed",IF(NOT(ISNUMBER($M51)),"Check review date",IF(Assumptions!$B$5="","Review interval needed",IF(TODAY()-$M51&gt;Assumptions!$B$5,"Review overdue","Current")))))))</f>
        <v/>
      </c>
      <c r="O51" s="19" t="n"/>
    </row>
    <row r="52">
      <c r="A52" s="18" t="n"/>
      <c r="B52" s="19" t="n"/>
      <c r="C52" s="20" t="n"/>
      <c r="D52" s="18" t="n"/>
      <c r="E52" s="21" t="n"/>
      <c r="F52" s="18" t="n"/>
      <c r="G52" s="25">
        <f>IF(OR($A52="",$F52=""),"",IFERROR(VLOOKUP($F52,Assumptions!$A$10:$B$15,2,FALSE),""))</f>
        <v/>
      </c>
      <c r="H52" s="26">
        <f>IF(OR($A52="",$L52&lt;&gt;"Open",NOT(ISNUMBER($E52)),NOT(ISNUMBER($G52))),"",IFERROR($E52*$G52,""))</f>
        <v/>
      </c>
      <c r="I52" s="25">
        <f>IF(OR($A52="",$D52=""),"",IFERROR(VLOOKUP($D52,Assumptions!$D$10:$E$15,2,FALSE),""))</f>
        <v/>
      </c>
      <c r="J52" s="26">
        <f>IF(OR($A52="",NOT(ISNUMBER($H52)),NOT(ISNUMBER($I52))),"",IFERROR($H52*$I52,""))</f>
        <v/>
      </c>
      <c r="K52" s="18" t="n"/>
      <c r="L52" s="18" t="n"/>
      <c r="M52" s="20" t="n"/>
      <c r="N52" s="27">
        <f>IF($A52="","",IF(AND(ISNUMBER($E52),Assumptions!$B$6&lt;&gt;"",$E52&gt;Assumptions!$B$6),"Check premium estimate",IF($L52&lt;&gt;"Open","",IF($M52="","Review date needed",IF(NOT(ISNUMBER($M52)),"Check review date",IF(Assumptions!$B$5="","Review interval needed",IF(TODAY()-$M52&gt;Assumptions!$B$5,"Review overdue","Current")))))))</f>
        <v/>
      </c>
      <c r="O52" s="19" t="n"/>
    </row>
    <row r="53">
      <c r="A53" s="18" t="n"/>
      <c r="B53" s="19" t="n"/>
      <c r="C53" s="20" t="n"/>
      <c r="D53" s="18" t="n"/>
      <c r="E53" s="21" t="n"/>
      <c r="F53" s="18" t="n"/>
      <c r="G53" s="22">
        <f>IF(OR($A53="",$F53=""),"",IFERROR(VLOOKUP($F53,Assumptions!$A$10:$B$15,2,FALSE),""))</f>
        <v/>
      </c>
      <c r="H53" s="23">
        <f>IF(OR($A53="",$L53&lt;&gt;"Open",NOT(ISNUMBER($E53)),NOT(ISNUMBER($G53))),"",IFERROR($E53*$G53,""))</f>
        <v/>
      </c>
      <c r="I53" s="22">
        <f>IF(OR($A53="",$D53=""),"",IFERROR(VLOOKUP($D53,Assumptions!$D$10:$E$15,2,FALSE),""))</f>
        <v/>
      </c>
      <c r="J53" s="23">
        <f>IF(OR($A53="",NOT(ISNUMBER($H53)),NOT(ISNUMBER($I53))),"",IFERROR($H53*$I53,""))</f>
        <v/>
      </c>
      <c r="K53" s="18" t="n"/>
      <c r="L53" s="18" t="n"/>
      <c r="M53" s="20" t="n"/>
      <c r="N53" s="24">
        <f>IF($A53="","",IF(AND(ISNUMBER($E53),Assumptions!$B$6&lt;&gt;"",$E53&gt;Assumptions!$B$6),"Check premium estimate",IF($L53&lt;&gt;"Open","",IF($M53="","Review date needed",IF(NOT(ISNUMBER($M53)),"Check review date",IF(Assumptions!$B$5="","Review interval needed",IF(TODAY()-$M53&gt;Assumptions!$B$5,"Review overdue","Current")))))))</f>
        <v/>
      </c>
      <c r="O53" s="19" t="n"/>
    </row>
    <row r="54">
      <c r="A54" s="18" t="n"/>
      <c r="B54" s="19" t="n"/>
      <c r="C54" s="20" t="n"/>
      <c r="D54" s="18" t="n"/>
      <c r="E54" s="21" t="n"/>
      <c r="F54" s="18" t="n"/>
      <c r="G54" s="25">
        <f>IF(OR($A54="",$F54=""),"",IFERROR(VLOOKUP($F54,Assumptions!$A$10:$B$15,2,FALSE),""))</f>
        <v/>
      </c>
      <c r="H54" s="26">
        <f>IF(OR($A54="",$L54&lt;&gt;"Open",NOT(ISNUMBER($E54)),NOT(ISNUMBER($G54))),"",IFERROR($E54*$G54,""))</f>
        <v/>
      </c>
      <c r="I54" s="25">
        <f>IF(OR($A54="",$D54=""),"",IFERROR(VLOOKUP($D54,Assumptions!$D$10:$E$15,2,FALSE),""))</f>
        <v/>
      </c>
      <c r="J54" s="26">
        <f>IF(OR($A54="",NOT(ISNUMBER($H54)),NOT(ISNUMBER($I54))),"",IFERROR($H54*$I54,""))</f>
        <v/>
      </c>
      <c r="K54" s="18" t="n"/>
      <c r="L54" s="18" t="n"/>
      <c r="M54" s="20" t="n"/>
      <c r="N54" s="27">
        <f>IF($A54="","",IF(AND(ISNUMBER($E54),Assumptions!$B$6&lt;&gt;"",$E54&gt;Assumptions!$B$6),"Check premium estimate",IF($L54&lt;&gt;"Open","",IF($M54="","Review date needed",IF(NOT(ISNUMBER($M54)),"Check review date",IF(Assumptions!$B$5="","Review interval needed",IF(TODAY()-$M54&gt;Assumptions!$B$5,"Review overdue","Current")))))))</f>
        <v/>
      </c>
      <c r="O54" s="19" t="n"/>
    </row>
    <row r="55">
      <c r="A55" s="18" t="n"/>
      <c r="B55" s="19" t="n"/>
      <c r="C55" s="20" t="n"/>
      <c r="D55" s="18" t="n"/>
      <c r="E55" s="21" t="n"/>
      <c r="F55" s="18" t="n"/>
      <c r="G55" s="22">
        <f>IF(OR($A55="",$F55=""),"",IFERROR(VLOOKUP($F55,Assumptions!$A$10:$B$15,2,FALSE),""))</f>
        <v/>
      </c>
      <c r="H55" s="23">
        <f>IF(OR($A55="",$L55&lt;&gt;"Open",NOT(ISNUMBER($E55)),NOT(ISNUMBER($G55))),"",IFERROR($E55*$G55,""))</f>
        <v/>
      </c>
      <c r="I55" s="22">
        <f>IF(OR($A55="",$D55=""),"",IFERROR(VLOOKUP($D55,Assumptions!$D$10:$E$15,2,FALSE),""))</f>
        <v/>
      </c>
      <c r="J55" s="23">
        <f>IF(OR($A55="",NOT(ISNUMBER($H55)),NOT(ISNUMBER($I55))),"",IFERROR($H55*$I55,""))</f>
        <v/>
      </c>
      <c r="K55" s="18" t="n"/>
      <c r="L55" s="18" t="n"/>
      <c r="M55" s="20" t="n"/>
      <c r="N55" s="24">
        <f>IF($A55="","",IF(AND(ISNUMBER($E55),Assumptions!$B$6&lt;&gt;"",$E55&gt;Assumptions!$B$6),"Check premium estimate",IF($L55&lt;&gt;"Open","",IF($M55="","Review date needed",IF(NOT(ISNUMBER($M55)),"Check review date",IF(Assumptions!$B$5="","Review interval needed",IF(TODAY()-$M55&gt;Assumptions!$B$5,"Review overdue","Current")))))))</f>
        <v/>
      </c>
      <c r="O55" s="19" t="n"/>
    </row>
    <row r="56">
      <c r="A56" s="18" t="n"/>
      <c r="B56" s="19" t="n"/>
      <c r="C56" s="20" t="n"/>
      <c r="D56" s="18" t="n"/>
      <c r="E56" s="21" t="n"/>
      <c r="F56" s="18" t="n"/>
      <c r="G56" s="25">
        <f>IF(OR($A56="",$F56=""),"",IFERROR(VLOOKUP($F56,Assumptions!$A$10:$B$15,2,FALSE),""))</f>
        <v/>
      </c>
      <c r="H56" s="26">
        <f>IF(OR($A56="",$L56&lt;&gt;"Open",NOT(ISNUMBER($E56)),NOT(ISNUMBER($G56))),"",IFERROR($E56*$G56,""))</f>
        <v/>
      </c>
      <c r="I56" s="25">
        <f>IF(OR($A56="",$D56=""),"",IFERROR(VLOOKUP($D56,Assumptions!$D$10:$E$15,2,FALSE),""))</f>
        <v/>
      </c>
      <c r="J56" s="26">
        <f>IF(OR($A56="",NOT(ISNUMBER($H56)),NOT(ISNUMBER($I56))),"",IFERROR($H56*$I56,""))</f>
        <v/>
      </c>
      <c r="K56" s="18" t="n"/>
      <c r="L56" s="18" t="n"/>
      <c r="M56" s="20" t="n"/>
      <c r="N56" s="27">
        <f>IF($A56="","",IF(AND(ISNUMBER($E56),Assumptions!$B$6&lt;&gt;"",$E56&gt;Assumptions!$B$6),"Check premium estimate",IF($L56&lt;&gt;"Open","",IF($M56="","Review date needed",IF(NOT(ISNUMBER($M56)),"Check review date",IF(Assumptions!$B$5="","Review interval needed",IF(TODAY()-$M56&gt;Assumptions!$B$5,"Review overdue","Current")))))))</f>
        <v/>
      </c>
      <c r="O56" s="19" t="n"/>
    </row>
    <row r="57">
      <c r="A57" s="18" t="n"/>
      <c r="B57" s="19" t="n"/>
      <c r="C57" s="20" t="n"/>
      <c r="D57" s="18" t="n"/>
      <c r="E57" s="21" t="n"/>
      <c r="F57" s="18" t="n"/>
      <c r="G57" s="22">
        <f>IF(OR($A57="",$F57=""),"",IFERROR(VLOOKUP($F57,Assumptions!$A$10:$B$15,2,FALSE),""))</f>
        <v/>
      </c>
      <c r="H57" s="23">
        <f>IF(OR($A57="",$L57&lt;&gt;"Open",NOT(ISNUMBER($E57)),NOT(ISNUMBER($G57))),"",IFERROR($E57*$G57,""))</f>
        <v/>
      </c>
      <c r="I57" s="22">
        <f>IF(OR($A57="",$D57=""),"",IFERROR(VLOOKUP($D57,Assumptions!$D$10:$E$15,2,FALSE),""))</f>
        <v/>
      </c>
      <c r="J57" s="23">
        <f>IF(OR($A57="",NOT(ISNUMBER($H57)),NOT(ISNUMBER($I57))),"",IFERROR($H57*$I57,""))</f>
        <v/>
      </c>
      <c r="K57" s="18" t="n"/>
      <c r="L57" s="18" t="n"/>
      <c r="M57" s="20" t="n"/>
      <c r="N57" s="24">
        <f>IF($A57="","",IF(AND(ISNUMBER($E57),Assumptions!$B$6&lt;&gt;"",$E57&gt;Assumptions!$B$6),"Check premium estimate",IF($L57&lt;&gt;"Open","",IF($M57="","Review date needed",IF(NOT(ISNUMBER($M57)),"Check review date",IF(Assumptions!$B$5="","Review interval needed",IF(TODAY()-$M57&gt;Assumptions!$B$5,"Review overdue","Current")))))))</f>
        <v/>
      </c>
      <c r="O57" s="19" t="n"/>
    </row>
    <row r="58">
      <c r="A58" s="18" t="n"/>
      <c r="B58" s="19" t="n"/>
      <c r="C58" s="20" t="n"/>
      <c r="D58" s="18" t="n"/>
      <c r="E58" s="21" t="n"/>
      <c r="F58" s="18" t="n"/>
      <c r="G58" s="25">
        <f>IF(OR($A58="",$F58=""),"",IFERROR(VLOOKUP($F58,Assumptions!$A$10:$B$15,2,FALSE),""))</f>
        <v/>
      </c>
      <c r="H58" s="26">
        <f>IF(OR($A58="",$L58&lt;&gt;"Open",NOT(ISNUMBER($E58)),NOT(ISNUMBER($G58))),"",IFERROR($E58*$G58,""))</f>
        <v/>
      </c>
      <c r="I58" s="25">
        <f>IF(OR($A58="",$D58=""),"",IFERROR(VLOOKUP($D58,Assumptions!$D$10:$E$15,2,FALSE),""))</f>
        <v/>
      </c>
      <c r="J58" s="26">
        <f>IF(OR($A58="",NOT(ISNUMBER($H58)),NOT(ISNUMBER($I58))),"",IFERROR($H58*$I58,""))</f>
        <v/>
      </c>
      <c r="K58" s="18" t="n"/>
      <c r="L58" s="18" t="n"/>
      <c r="M58" s="20" t="n"/>
      <c r="N58" s="27">
        <f>IF($A58="","",IF(AND(ISNUMBER($E58),Assumptions!$B$6&lt;&gt;"",$E58&gt;Assumptions!$B$6),"Check premium estimate",IF($L58&lt;&gt;"Open","",IF($M58="","Review date needed",IF(NOT(ISNUMBER($M58)),"Check review date",IF(Assumptions!$B$5="","Review interval needed",IF(TODAY()-$M58&gt;Assumptions!$B$5,"Review overdue","Current")))))))</f>
        <v/>
      </c>
      <c r="O58" s="19" t="n"/>
    </row>
    <row r="59">
      <c r="A59" s="18" t="n"/>
      <c r="B59" s="19" t="n"/>
      <c r="C59" s="20" t="n"/>
      <c r="D59" s="18" t="n"/>
      <c r="E59" s="21" t="n"/>
      <c r="F59" s="18" t="n"/>
      <c r="G59" s="22">
        <f>IF(OR($A59="",$F59=""),"",IFERROR(VLOOKUP($F59,Assumptions!$A$10:$B$15,2,FALSE),""))</f>
        <v/>
      </c>
      <c r="H59" s="23">
        <f>IF(OR($A59="",$L59&lt;&gt;"Open",NOT(ISNUMBER($E59)),NOT(ISNUMBER($G59))),"",IFERROR($E59*$G59,""))</f>
        <v/>
      </c>
      <c r="I59" s="22">
        <f>IF(OR($A59="",$D59=""),"",IFERROR(VLOOKUP($D59,Assumptions!$D$10:$E$15,2,FALSE),""))</f>
        <v/>
      </c>
      <c r="J59" s="23">
        <f>IF(OR($A59="",NOT(ISNUMBER($H59)),NOT(ISNUMBER($I59))),"",IFERROR($H59*$I59,""))</f>
        <v/>
      </c>
      <c r="K59" s="18" t="n"/>
      <c r="L59" s="18" t="n"/>
      <c r="M59" s="20" t="n"/>
      <c r="N59" s="24">
        <f>IF($A59="","",IF(AND(ISNUMBER($E59),Assumptions!$B$6&lt;&gt;"",$E59&gt;Assumptions!$B$6),"Check premium estimate",IF($L59&lt;&gt;"Open","",IF($M59="","Review date needed",IF(NOT(ISNUMBER($M59)),"Check review date",IF(Assumptions!$B$5="","Review interval needed",IF(TODAY()-$M59&gt;Assumptions!$B$5,"Review overdue","Current")))))))</f>
        <v/>
      </c>
      <c r="O59" s="19" t="n"/>
    </row>
    <row r="60">
      <c r="A60" s="18" t="n"/>
      <c r="B60" s="19" t="n"/>
      <c r="C60" s="20" t="n"/>
      <c r="D60" s="18" t="n"/>
      <c r="E60" s="21" t="n"/>
      <c r="F60" s="18" t="n"/>
      <c r="G60" s="25">
        <f>IF(OR($A60="",$F60=""),"",IFERROR(VLOOKUP($F60,Assumptions!$A$10:$B$15,2,FALSE),""))</f>
        <v/>
      </c>
      <c r="H60" s="26">
        <f>IF(OR($A60="",$L60&lt;&gt;"Open",NOT(ISNUMBER($E60)),NOT(ISNUMBER($G60))),"",IFERROR($E60*$G60,""))</f>
        <v/>
      </c>
      <c r="I60" s="25">
        <f>IF(OR($A60="",$D60=""),"",IFERROR(VLOOKUP($D60,Assumptions!$D$10:$E$15,2,FALSE),""))</f>
        <v/>
      </c>
      <c r="J60" s="26">
        <f>IF(OR($A60="",NOT(ISNUMBER($H60)),NOT(ISNUMBER($I60))),"",IFERROR($H60*$I60,""))</f>
        <v/>
      </c>
      <c r="K60" s="18" t="n"/>
      <c r="L60" s="18" t="n"/>
      <c r="M60" s="20" t="n"/>
      <c r="N60" s="27">
        <f>IF($A60="","",IF(AND(ISNUMBER($E60),Assumptions!$B$6&lt;&gt;"",$E60&gt;Assumptions!$B$6),"Check premium estimate",IF($L60&lt;&gt;"Open","",IF($M60="","Review date needed",IF(NOT(ISNUMBER($M60)),"Check review date",IF(Assumptions!$B$5="","Review interval needed",IF(TODAY()-$M60&gt;Assumptions!$B$5,"Review overdue","Current")))))))</f>
        <v/>
      </c>
      <c r="O60" s="19" t="n"/>
    </row>
    <row r="61">
      <c r="A61" s="18" t="n"/>
      <c r="B61" s="19" t="n"/>
      <c r="C61" s="20" t="n"/>
      <c r="D61" s="18" t="n"/>
      <c r="E61" s="21" t="n"/>
      <c r="F61" s="18" t="n"/>
      <c r="G61" s="22">
        <f>IF(OR($A61="",$F61=""),"",IFERROR(VLOOKUP($F61,Assumptions!$A$10:$B$15,2,FALSE),""))</f>
        <v/>
      </c>
      <c r="H61" s="23">
        <f>IF(OR($A61="",$L61&lt;&gt;"Open",NOT(ISNUMBER($E61)),NOT(ISNUMBER($G61))),"",IFERROR($E61*$G61,""))</f>
        <v/>
      </c>
      <c r="I61" s="22">
        <f>IF(OR($A61="",$D61=""),"",IFERROR(VLOOKUP($D61,Assumptions!$D$10:$E$15,2,FALSE),""))</f>
        <v/>
      </c>
      <c r="J61" s="23">
        <f>IF(OR($A61="",NOT(ISNUMBER($H61)),NOT(ISNUMBER($I61))),"",IFERROR($H61*$I61,""))</f>
        <v/>
      </c>
      <c r="K61" s="18" t="n"/>
      <c r="L61" s="18" t="n"/>
      <c r="M61" s="20" t="n"/>
      <c r="N61" s="24">
        <f>IF($A61="","",IF(AND(ISNUMBER($E61),Assumptions!$B$6&lt;&gt;"",$E61&gt;Assumptions!$B$6),"Check premium estimate",IF($L61&lt;&gt;"Open","",IF($M61="","Review date needed",IF(NOT(ISNUMBER($M61)),"Check review date",IF(Assumptions!$B$5="","Review interval needed",IF(TODAY()-$M61&gt;Assumptions!$B$5,"Review overdue","Current")))))))</f>
        <v/>
      </c>
      <c r="O61" s="19" t="n"/>
    </row>
    <row r="62">
      <c r="A62" s="18" t="n"/>
      <c r="B62" s="19" t="n"/>
      <c r="C62" s="20" t="n"/>
      <c r="D62" s="18" t="n"/>
      <c r="E62" s="21" t="n"/>
      <c r="F62" s="18" t="n"/>
      <c r="G62" s="25">
        <f>IF(OR($A62="",$F62=""),"",IFERROR(VLOOKUP($F62,Assumptions!$A$10:$B$15,2,FALSE),""))</f>
        <v/>
      </c>
      <c r="H62" s="26">
        <f>IF(OR($A62="",$L62&lt;&gt;"Open",NOT(ISNUMBER($E62)),NOT(ISNUMBER($G62))),"",IFERROR($E62*$G62,""))</f>
        <v/>
      </c>
      <c r="I62" s="25">
        <f>IF(OR($A62="",$D62=""),"",IFERROR(VLOOKUP($D62,Assumptions!$D$10:$E$15,2,FALSE),""))</f>
        <v/>
      </c>
      <c r="J62" s="26">
        <f>IF(OR($A62="",NOT(ISNUMBER($H62)),NOT(ISNUMBER($I62))),"",IFERROR($H62*$I62,""))</f>
        <v/>
      </c>
      <c r="K62" s="18" t="n"/>
      <c r="L62" s="18" t="n"/>
      <c r="M62" s="20" t="n"/>
      <c r="N62" s="27">
        <f>IF($A62="","",IF(AND(ISNUMBER($E62),Assumptions!$B$6&lt;&gt;"",$E62&gt;Assumptions!$B$6),"Check premium estimate",IF($L62&lt;&gt;"Open","",IF($M62="","Review date needed",IF(NOT(ISNUMBER($M62)),"Check review date",IF(Assumptions!$B$5="","Review interval needed",IF(TODAY()-$M62&gt;Assumptions!$B$5,"Review overdue","Current")))))))</f>
        <v/>
      </c>
      <c r="O62" s="19" t="n"/>
    </row>
    <row r="63">
      <c r="A63" s="18" t="n"/>
      <c r="B63" s="19" t="n"/>
      <c r="C63" s="20" t="n"/>
      <c r="D63" s="18" t="n"/>
      <c r="E63" s="21" t="n"/>
      <c r="F63" s="18" t="n"/>
      <c r="G63" s="22">
        <f>IF(OR($A63="",$F63=""),"",IFERROR(VLOOKUP($F63,Assumptions!$A$10:$B$15,2,FALSE),""))</f>
        <v/>
      </c>
      <c r="H63" s="23">
        <f>IF(OR($A63="",$L63&lt;&gt;"Open",NOT(ISNUMBER($E63)),NOT(ISNUMBER($G63))),"",IFERROR($E63*$G63,""))</f>
        <v/>
      </c>
      <c r="I63" s="22">
        <f>IF(OR($A63="",$D63=""),"",IFERROR(VLOOKUP($D63,Assumptions!$D$10:$E$15,2,FALSE),""))</f>
        <v/>
      </c>
      <c r="J63" s="23">
        <f>IF(OR($A63="",NOT(ISNUMBER($H63)),NOT(ISNUMBER($I63))),"",IFERROR($H63*$I63,""))</f>
        <v/>
      </c>
      <c r="K63" s="18" t="n"/>
      <c r="L63" s="18" t="n"/>
      <c r="M63" s="20" t="n"/>
      <c r="N63" s="24">
        <f>IF($A63="","",IF(AND(ISNUMBER($E63),Assumptions!$B$6&lt;&gt;"",$E63&gt;Assumptions!$B$6),"Check premium estimate",IF($L63&lt;&gt;"Open","",IF($M63="","Review date needed",IF(NOT(ISNUMBER($M63)),"Check review date",IF(Assumptions!$B$5="","Review interval needed",IF(TODAY()-$M63&gt;Assumptions!$B$5,"Review overdue","Current")))))))</f>
        <v/>
      </c>
      <c r="O63" s="19" t="n"/>
    </row>
    <row r="64">
      <c r="A64" s="18" t="n"/>
      <c r="B64" s="19" t="n"/>
      <c r="C64" s="20" t="n"/>
      <c r="D64" s="18" t="n"/>
      <c r="E64" s="21" t="n"/>
      <c r="F64" s="18" t="n"/>
      <c r="G64" s="25">
        <f>IF(OR($A64="",$F64=""),"",IFERROR(VLOOKUP($F64,Assumptions!$A$10:$B$15,2,FALSE),""))</f>
        <v/>
      </c>
      <c r="H64" s="26">
        <f>IF(OR($A64="",$L64&lt;&gt;"Open",NOT(ISNUMBER($E64)),NOT(ISNUMBER($G64))),"",IFERROR($E64*$G64,""))</f>
        <v/>
      </c>
      <c r="I64" s="25">
        <f>IF(OR($A64="",$D64=""),"",IFERROR(VLOOKUP($D64,Assumptions!$D$10:$E$15,2,FALSE),""))</f>
        <v/>
      </c>
      <c r="J64" s="26">
        <f>IF(OR($A64="",NOT(ISNUMBER($H64)),NOT(ISNUMBER($I64))),"",IFERROR($H64*$I64,""))</f>
        <v/>
      </c>
      <c r="K64" s="18" t="n"/>
      <c r="L64" s="18" t="n"/>
      <c r="M64" s="20" t="n"/>
      <c r="N64" s="27">
        <f>IF($A64="","",IF(AND(ISNUMBER($E64),Assumptions!$B$6&lt;&gt;"",$E64&gt;Assumptions!$B$6),"Check premium estimate",IF($L64&lt;&gt;"Open","",IF($M64="","Review date needed",IF(NOT(ISNUMBER($M64)),"Check review date",IF(Assumptions!$B$5="","Review interval needed",IF(TODAY()-$M64&gt;Assumptions!$B$5,"Review overdue","Current")))))))</f>
        <v/>
      </c>
      <c r="O64" s="19" t="n"/>
    </row>
    <row r="65">
      <c r="A65" s="18" t="n"/>
      <c r="B65" s="19" t="n"/>
      <c r="C65" s="20" t="n"/>
      <c r="D65" s="18" t="n"/>
      <c r="E65" s="21" t="n"/>
      <c r="F65" s="18" t="n"/>
      <c r="G65" s="22">
        <f>IF(OR($A65="",$F65=""),"",IFERROR(VLOOKUP($F65,Assumptions!$A$10:$B$15,2,FALSE),""))</f>
        <v/>
      </c>
      <c r="H65" s="23">
        <f>IF(OR($A65="",$L65&lt;&gt;"Open",NOT(ISNUMBER($E65)),NOT(ISNUMBER($G65))),"",IFERROR($E65*$G65,""))</f>
        <v/>
      </c>
      <c r="I65" s="22">
        <f>IF(OR($A65="",$D65=""),"",IFERROR(VLOOKUP($D65,Assumptions!$D$10:$E$15,2,FALSE),""))</f>
        <v/>
      </c>
      <c r="J65" s="23">
        <f>IF(OR($A65="",NOT(ISNUMBER($H65)),NOT(ISNUMBER($I65))),"",IFERROR($H65*$I65,""))</f>
        <v/>
      </c>
      <c r="K65" s="18" t="n"/>
      <c r="L65" s="18" t="n"/>
      <c r="M65" s="20" t="n"/>
      <c r="N65" s="24">
        <f>IF($A65="","",IF(AND(ISNUMBER($E65),Assumptions!$B$6&lt;&gt;"",$E65&gt;Assumptions!$B$6),"Check premium estimate",IF($L65&lt;&gt;"Open","",IF($M65="","Review date needed",IF(NOT(ISNUMBER($M65)),"Check review date",IF(Assumptions!$B$5="","Review interval needed",IF(TODAY()-$M65&gt;Assumptions!$B$5,"Review overdue","Current")))))))</f>
        <v/>
      </c>
      <c r="O65" s="19" t="n"/>
    </row>
    <row r="66">
      <c r="A66" s="18" t="n"/>
      <c r="B66" s="19" t="n"/>
      <c r="C66" s="20" t="n"/>
      <c r="D66" s="18" t="n"/>
      <c r="E66" s="21" t="n"/>
      <c r="F66" s="18" t="n"/>
      <c r="G66" s="25">
        <f>IF(OR($A66="",$F66=""),"",IFERROR(VLOOKUP($F66,Assumptions!$A$10:$B$15,2,FALSE),""))</f>
        <v/>
      </c>
      <c r="H66" s="26">
        <f>IF(OR($A66="",$L66&lt;&gt;"Open",NOT(ISNUMBER($E66)),NOT(ISNUMBER($G66))),"",IFERROR($E66*$G66,""))</f>
        <v/>
      </c>
      <c r="I66" s="25">
        <f>IF(OR($A66="",$D66=""),"",IFERROR(VLOOKUP($D66,Assumptions!$D$10:$E$15,2,FALSE),""))</f>
        <v/>
      </c>
      <c r="J66" s="26">
        <f>IF(OR($A66="",NOT(ISNUMBER($H66)),NOT(ISNUMBER($I66))),"",IFERROR($H66*$I66,""))</f>
        <v/>
      </c>
      <c r="K66" s="18" t="n"/>
      <c r="L66" s="18" t="n"/>
      <c r="M66" s="20" t="n"/>
      <c r="N66" s="27">
        <f>IF($A66="","",IF(AND(ISNUMBER($E66),Assumptions!$B$6&lt;&gt;"",$E66&gt;Assumptions!$B$6),"Check premium estimate",IF($L66&lt;&gt;"Open","",IF($M66="","Review date needed",IF(NOT(ISNUMBER($M66)),"Check review date",IF(Assumptions!$B$5="","Review interval needed",IF(TODAY()-$M66&gt;Assumptions!$B$5,"Review overdue","Current")))))))</f>
        <v/>
      </c>
      <c r="O66" s="19" t="n"/>
    </row>
    <row r="67">
      <c r="A67" s="18" t="n"/>
      <c r="B67" s="19" t="n"/>
      <c r="C67" s="20" t="n"/>
      <c r="D67" s="18" t="n"/>
      <c r="E67" s="21" t="n"/>
      <c r="F67" s="18" t="n"/>
      <c r="G67" s="22">
        <f>IF(OR($A67="",$F67=""),"",IFERROR(VLOOKUP($F67,Assumptions!$A$10:$B$15,2,FALSE),""))</f>
        <v/>
      </c>
      <c r="H67" s="23">
        <f>IF(OR($A67="",$L67&lt;&gt;"Open",NOT(ISNUMBER($E67)),NOT(ISNUMBER($G67))),"",IFERROR($E67*$G67,""))</f>
        <v/>
      </c>
      <c r="I67" s="22">
        <f>IF(OR($A67="",$D67=""),"",IFERROR(VLOOKUP($D67,Assumptions!$D$10:$E$15,2,FALSE),""))</f>
        <v/>
      </c>
      <c r="J67" s="23">
        <f>IF(OR($A67="",NOT(ISNUMBER($H67)),NOT(ISNUMBER($I67))),"",IFERROR($H67*$I67,""))</f>
        <v/>
      </c>
      <c r="K67" s="18" t="n"/>
      <c r="L67" s="18" t="n"/>
      <c r="M67" s="20" t="n"/>
      <c r="N67" s="24">
        <f>IF($A67="","",IF(AND(ISNUMBER($E67),Assumptions!$B$6&lt;&gt;"",$E67&gt;Assumptions!$B$6),"Check premium estimate",IF($L67&lt;&gt;"Open","",IF($M67="","Review date needed",IF(NOT(ISNUMBER($M67)),"Check review date",IF(Assumptions!$B$5="","Review interval needed",IF(TODAY()-$M67&gt;Assumptions!$B$5,"Review overdue","Current")))))))</f>
        <v/>
      </c>
      <c r="O67" s="19" t="n"/>
    </row>
    <row r="68">
      <c r="A68" s="18" t="n"/>
      <c r="B68" s="19" t="n"/>
      <c r="C68" s="20" t="n"/>
      <c r="D68" s="18" t="n"/>
      <c r="E68" s="21" t="n"/>
      <c r="F68" s="18" t="n"/>
      <c r="G68" s="25">
        <f>IF(OR($A68="",$F68=""),"",IFERROR(VLOOKUP($F68,Assumptions!$A$10:$B$15,2,FALSE),""))</f>
        <v/>
      </c>
      <c r="H68" s="26">
        <f>IF(OR($A68="",$L68&lt;&gt;"Open",NOT(ISNUMBER($E68)),NOT(ISNUMBER($G68))),"",IFERROR($E68*$G68,""))</f>
        <v/>
      </c>
      <c r="I68" s="25">
        <f>IF(OR($A68="",$D68=""),"",IFERROR(VLOOKUP($D68,Assumptions!$D$10:$E$15,2,FALSE),""))</f>
        <v/>
      </c>
      <c r="J68" s="26">
        <f>IF(OR($A68="",NOT(ISNUMBER($H68)),NOT(ISNUMBER($I68))),"",IFERROR($H68*$I68,""))</f>
        <v/>
      </c>
      <c r="K68" s="18" t="n"/>
      <c r="L68" s="18" t="n"/>
      <c r="M68" s="20" t="n"/>
      <c r="N68" s="27">
        <f>IF($A68="","",IF(AND(ISNUMBER($E68),Assumptions!$B$6&lt;&gt;"",$E68&gt;Assumptions!$B$6),"Check premium estimate",IF($L68&lt;&gt;"Open","",IF($M68="","Review date needed",IF(NOT(ISNUMBER($M68)),"Check review date",IF(Assumptions!$B$5="","Review interval needed",IF(TODAY()-$M68&gt;Assumptions!$B$5,"Review overdue","Current")))))))</f>
        <v/>
      </c>
      <c r="O68" s="19" t="n"/>
    </row>
    <row r="69">
      <c r="A69" s="18" t="n"/>
      <c r="B69" s="19" t="n"/>
      <c r="C69" s="20" t="n"/>
      <c r="D69" s="18" t="n"/>
      <c r="E69" s="21" t="n"/>
      <c r="F69" s="18" t="n"/>
      <c r="G69" s="22">
        <f>IF(OR($A69="",$F69=""),"",IFERROR(VLOOKUP($F69,Assumptions!$A$10:$B$15,2,FALSE),""))</f>
        <v/>
      </c>
      <c r="H69" s="23">
        <f>IF(OR($A69="",$L69&lt;&gt;"Open",NOT(ISNUMBER($E69)),NOT(ISNUMBER($G69))),"",IFERROR($E69*$G69,""))</f>
        <v/>
      </c>
      <c r="I69" s="22">
        <f>IF(OR($A69="",$D69=""),"",IFERROR(VLOOKUP($D69,Assumptions!$D$10:$E$15,2,FALSE),""))</f>
        <v/>
      </c>
      <c r="J69" s="23">
        <f>IF(OR($A69="",NOT(ISNUMBER($H69)),NOT(ISNUMBER($I69))),"",IFERROR($H69*$I69,""))</f>
        <v/>
      </c>
      <c r="K69" s="18" t="n"/>
      <c r="L69" s="18" t="n"/>
      <c r="M69" s="20" t="n"/>
      <c r="N69" s="24">
        <f>IF($A69="","",IF(AND(ISNUMBER($E69),Assumptions!$B$6&lt;&gt;"",$E69&gt;Assumptions!$B$6),"Check premium estimate",IF($L69&lt;&gt;"Open","",IF($M69="","Review date needed",IF(NOT(ISNUMBER($M69)),"Check review date",IF(Assumptions!$B$5="","Review interval needed",IF(TODAY()-$M69&gt;Assumptions!$B$5,"Review overdue","Current")))))))</f>
        <v/>
      </c>
      <c r="O69" s="19" t="n"/>
    </row>
    <row r="70">
      <c r="A70" s="18" t="n"/>
      <c r="B70" s="19" t="n"/>
      <c r="C70" s="20" t="n"/>
      <c r="D70" s="18" t="n"/>
      <c r="E70" s="21" t="n"/>
      <c r="F70" s="18" t="n"/>
      <c r="G70" s="25">
        <f>IF(OR($A70="",$F70=""),"",IFERROR(VLOOKUP($F70,Assumptions!$A$10:$B$15,2,FALSE),""))</f>
        <v/>
      </c>
      <c r="H70" s="26">
        <f>IF(OR($A70="",$L70&lt;&gt;"Open",NOT(ISNUMBER($E70)),NOT(ISNUMBER($G70))),"",IFERROR($E70*$G70,""))</f>
        <v/>
      </c>
      <c r="I70" s="25">
        <f>IF(OR($A70="",$D70=""),"",IFERROR(VLOOKUP($D70,Assumptions!$D$10:$E$15,2,FALSE),""))</f>
        <v/>
      </c>
      <c r="J70" s="26">
        <f>IF(OR($A70="",NOT(ISNUMBER($H70)),NOT(ISNUMBER($I70))),"",IFERROR($H70*$I70,""))</f>
        <v/>
      </c>
      <c r="K70" s="18" t="n"/>
      <c r="L70" s="18" t="n"/>
      <c r="M70" s="20" t="n"/>
      <c r="N70" s="27">
        <f>IF($A70="","",IF(AND(ISNUMBER($E70),Assumptions!$B$6&lt;&gt;"",$E70&gt;Assumptions!$B$6),"Check premium estimate",IF($L70&lt;&gt;"Open","",IF($M70="","Review date needed",IF(NOT(ISNUMBER($M70)),"Check review date",IF(Assumptions!$B$5="","Review interval needed",IF(TODAY()-$M70&gt;Assumptions!$B$5,"Review overdue","Current")))))))</f>
        <v/>
      </c>
      <c r="O70" s="19" t="n"/>
    </row>
    <row r="71">
      <c r="A71" s="18" t="n"/>
      <c r="B71" s="19" t="n"/>
      <c r="C71" s="20" t="n"/>
      <c r="D71" s="18" t="n"/>
      <c r="E71" s="21" t="n"/>
      <c r="F71" s="18" t="n"/>
      <c r="G71" s="22">
        <f>IF(OR($A71="",$F71=""),"",IFERROR(VLOOKUP($F71,Assumptions!$A$10:$B$15,2,FALSE),""))</f>
        <v/>
      </c>
      <c r="H71" s="23">
        <f>IF(OR($A71="",$L71&lt;&gt;"Open",NOT(ISNUMBER($E71)),NOT(ISNUMBER($G71))),"",IFERROR($E71*$G71,""))</f>
        <v/>
      </c>
      <c r="I71" s="22">
        <f>IF(OR($A71="",$D71=""),"",IFERROR(VLOOKUP($D71,Assumptions!$D$10:$E$15,2,FALSE),""))</f>
        <v/>
      </c>
      <c r="J71" s="23">
        <f>IF(OR($A71="",NOT(ISNUMBER($H71)),NOT(ISNUMBER($I71))),"",IFERROR($H71*$I71,""))</f>
        <v/>
      </c>
      <c r="K71" s="18" t="n"/>
      <c r="L71" s="18" t="n"/>
      <c r="M71" s="20" t="n"/>
      <c r="N71" s="24">
        <f>IF($A71="","",IF(AND(ISNUMBER($E71),Assumptions!$B$6&lt;&gt;"",$E71&gt;Assumptions!$B$6),"Check premium estimate",IF($L71&lt;&gt;"Open","",IF($M71="","Review date needed",IF(NOT(ISNUMBER($M71)),"Check review date",IF(Assumptions!$B$5="","Review interval needed",IF(TODAY()-$M71&gt;Assumptions!$B$5,"Review overdue","Current")))))))</f>
        <v/>
      </c>
      <c r="O71" s="19" t="n"/>
    </row>
    <row r="72">
      <c r="A72" s="18" t="n"/>
      <c r="B72" s="19" t="n"/>
      <c r="C72" s="20" t="n"/>
      <c r="D72" s="18" t="n"/>
      <c r="E72" s="21" t="n"/>
      <c r="F72" s="18" t="n"/>
      <c r="G72" s="25">
        <f>IF(OR($A72="",$F72=""),"",IFERROR(VLOOKUP($F72,Assumptions!$A$10:$B$15,2,FALSE),""))</f>
        <v/>
      </c>
      <c r="H72" s="26">
        <f>IF(OR($A72="",$L72&lt;&gt;"Open",NOT(ISNUMBER($E72)),NOT(ISNUMBER($G72))),"",IFERROR($E72*$G72,""))</f>
        <v/>
      </c>
      <c r="I72" s="25">
        <f>IF(OR($A72="",$D72=""),"",IFERROR(VLOOKUP($D72,Assumptions!$D$10:$E$15,2,FALSE),""))</f>
        <v/>
      </c>
      <c r="J72" s="26">
        <f>IF(OR($A72="",NOT(ISNUMBER($H72)),NOT(ISNUMBER($I72))),"",IFERROR($H72*$I72,""))</f>
        <v/>
      </c>
      <c r="K72" s="18" t="n"/>
      <c r="L72" s="18" t="n"/>
      <c r="M72" s="20" t="n"/>
      <c r="N72" s="27">
        <f>IF($A72="","",IF(AND(ISNUMBER($E72),Assumptions!$B$6&lt;&gt;"",$E72&gt;Assumptions!$B$6),"Check premium estimate",IF($L72&lt;&gt;"Open","",IF($M72="","Review date needed",IF(NOT(ISNUMBER($M72)),"Check review date",IF(Assumptions!$B$5="","Review interval needed",IF(TODAY()-$M72&gt;Assumptions!$B$5,"Review overdue","Current")))))))</f>
        <v/>
      </c>
      <c r="O72" s="19" t="n"/>
    </row>
    <row r="73">
      <c r="A73" s="18" t="n"/>
      <c r="B73" s="19" t="n"/>
      <c r="C73" s="20" t="n"/>
      <c r="D73" s="18" t="n"/>
      <c r="E73" s="21" t="n"/>
      <c r="F73" s="18" t="n"/>
      <c r="G73" s="22">
        <f>IF(OR($A73="",$F73=""),"",IFERROR(VLOOKUP($F73,Assumptions!$A$10:$B$15,2,FALSE),""))</f>
        <v/>
      </c>
      <c r="H73" s="23">
        <f>IF(OR($A73="",$L73&lt;&gt;"Open",NOT(ISNUMBER($E73)),NOT(ISNUMBER($G73))),"",IFERROR($E73*$G73,""))</f>
        <v/>
      </c>
      <c r="I73" s="22">
        <f>IF(OR($A73="",$D73=""),"",IFERROR(VLOOKUP($D73,Assumptions!$D$10:$E$15,2,FALSE),""))</f>
        <v/>
      </c>
      <c r="J73" s="23">
        <f>IF(OR($A73="",NOT(ISNUMBER($H73)),NOT(ISNUMBER($I73))),"",IFERROR($H73*$I73,""))</f>
        <v/>
      </c>
      <c r="K73" s="18" t="n"/>
      <c r="L73" s="18" t="n"/>
      <c r="M73" s="20" t="n"/>
      <c r="N73" s="24">
        <f>IF($A73="","",IF(AND(ISNUMBER($E73),Assumptions!$B$6&lt;&gt;"",$E73&gt;Assumptions!$B$6),"Check premium estimate",IF($L73&lt;&gt;"Open","",IF($M73="","Review date needed",IF(NOT(ISNUMBER($M73)),"Check review date",IF(Assumptions!$B$5="","Review interval needed",IF(TODAY()-$M73&gt;Assumptions!$B$5,"Review overdue","Current")))))))</f>
        <v/>
      </c>
      <c r="O73" s="19" t="n"/>
    </row>
    <row r="74">
      <c r="A74" s="18" t="n"/>
      <c r="B74" s="19" t="n"/>
      <c r="C74" s="20" t="n"/>
      <c r="D74" s="18" t="n"/>
      <c r="E74" s="21" t="n"/>
      <c r="F74" s="18" t="n"/>
      <c r="G74" s="25">
        <f>IF(OR($A74="",$F74=""),"",IFERROR(VLOOKUP($F74,Assumptions!$A$10:$B$15,2,FALSE),""))</f>
        <v/>
      </c>
      <c r="H74" s="26">
        <f>IF(OR($A74="",$L74&lt;&gt;"Open",NOT(ISNUMBER($E74)),NOT(ISNUMBER($G74))),"",IFERROR($E74*$G74,""))</f>
        <v/>
      </c>
      <c r="I74" s="25">
        <f>IF(OR($A74="",$D74=""),"",IFERROR(VLOOKUP($D74,Assumptions!$D$10:$E$15,2,FALSE),""))</f>
        <v/>
      </c>
      <c r="J74" s="26">
        <f>IF(OR($A74="",NOT(ISNUMBER($H74)),NOT(ISNUMBER($I74))),"",IFERROR($H74*$I74,""))</f>
        <v/>
      </c>
      <c r="K74" s="18" t="n"/>
      <c r="L74" s="18" t="n"/>
      <c r="M74" s="20" t="n"/>
      <c r="N74" s="27">
        <f>IF($A74="","",IF(AND(ISNUMBER($E74),Assumptions!$B$6&lt;&gt;"",$E74&gt;Assumptions!$B$6),"Check premium estimate",IF($L74&lt;&gt;"Open","",IF($M74="","Review date needed",IF(NOT(ISNUMBER($M74)),"Check review date",IF(Assumptions!$B$5="","Review interval needed",IF(TODAY()-$M74&gt;Assumptions!$B$5,"Review overdue","Current")))))))</f>
        <v/>
      </c>
      <c r="O74" s="19" t="n"/>
    </row>
    <row r="75">
      <c r="A75" s="18" t="n"/>
      <c r="B75" s="19" t="n"/>
      <c r="C75" s="20" t="n"/>
      <c r="D75" s="18" t="n"/>
      <c r="E75" s="21" t="n"/>
      <c r="F75" s="18" t="n"/>
      <c r="G75" s="22">
        <f>IF(OR($A75="",$F75=""),"",IFERROR(VLOOKUP($F75,Assumptions!$A$10:$B$15,2,FALSE),""))</f>
        <v/>
      </c>
      <c r="H75" s="23">
        <f>IF(OR($A75="",$L75&lt;&gt;"Open",NOT(ISNUMBER($E75)),NOT(ISNUMBER($G75))),"",IFERROR($E75*$G75,""))</f>
        <v/>
      </c>
      <c r="I75" s="22">
        <f>IF(OR($A75="",$D75=""),"",IFERROR(VLOOKUP($D75,Assumptions!$D$10:$E$15,2,FALSE),""))</f>
        <v/>
      </c>
      <c r="J75" s="23">
        <f>IF(OR($A75="",NOT(ISNUMBER($H75)),NOT(ISNUMBER($I75))),"",IFERROR($H75*$I75,""))</f>
        <v/>
      </c>
      <c r="K75" s="18" t="n"/>
      <c r="L75" s="18" t="n"/>
      <c r="M75" s="20" t="n"/>
      <c r="N75" s="24">
        <f>IF($A75="","",IF(AND(ISNUMBER($E75),Assumptions!$B$6&lt;&gt;"",$E75&gt;Assumptions!$B$6),"Check premium estimate",IF($L75&lt;&gt;"Open","",IF($M75="","Review date needed",IF(NOT(ISNUMBER($M75)),"Check review date",IF(Assumptions!$B$5="","Review interval needed",IF(TODAY()-$M75&gt;Assumptions!$B$5,"Review overdue","Current")))))))</f>
        <v/>
      </c>
      <c r="O75" s="19" t="n"/>
    </row>
    <row r="76">
      <c r="A76" s="18" t="n"/>
      <c r="B76" s="19" t="n"/>
      <c r="C76" s="20" t="n"/>
      <c r="D76" s="18" t="n"/>
      <c r="E76" s="21" t="n"/>
      <c r="F76" s="18" t="n"/>
      <c r="G76" s="25">
        <f>IF(OR($A76="",$F76=""),"",IFERROR(VLOOKUP($F76,Assumptions!$A$10:$B$15,2,FALSE),""))</f>
        <v/>
      </c>
      <c r="H76" s="26">
        <f>IF(OR($A76="",$L76&lt;&gt;"Open",NOT(ISNUMBER($E76)),NOT(ISNUMBER($G76))),"",IFERROR($E76*$G76,""))</f>
        <v/>
      </c>
      <c r="I76" s="25">
        <f>IF(OR($A76="",$D76=""),"",IFERROR(VLOOKUP($D76,Assumptions!$D$10:$E$15,2,FALSE),""))</f>
        <v/>
      </c>
      <c r="J76" s="26">
        <f>IF(OR($A76="",NOT(ISNUMBER($H76)),NOT(ISNUMBER($I76))),"",IFERROR($H76*$I76,""))</f>
        <v/>
      </c>
      <c r="K76" s="18" t="n"/>
      <c r="L76" s="18" t="n"/>
      <c r="M76" s="20" t="n"/>
      <c r="N76" s="27">
        <f>IF($A76="","",IF(AND(ISNUMBER($E76),Assumptions!$B$6&lt;&gt;"",$E76&gt;Assumptions!$B$6),"Check premium estimate",IF($L76&lt;&gt;"Open","",IF($M76="","Review date needed",IF(NOT(ISNUMBER($M76)),"Check review date",IF(Assumptions!$B$5="","Review interval needed",IF(TODAY()-$M76&gt;Assumptions!$B$5,"Review overdue","Current")))))))</f>
        <v/>
      </c>
      <c r="O76" s="19" t="n"/>
    </row>
    <row r="77">
      <c r="A77" s="18" t="n"/>
      <c r="B77" s="19" t="n"/>
      <c r="C77" s="20" t="n"/>
      <c r="D77" s="18" t="n"/>
      <c r="E77" s="21" t="n"/>
      <c r="F77" s="18" t="n"/>
      <c r="G77" s="22">
        <f>IF(OR($A77="",$F77=""),"",IFERROR(VLOOKUP($F77,Assumptions!$A$10:$B$15,2,FALSE),""))</f>
        <v/>
      </c>
      <c r="H77" s="23">
        <f>IF(OR($A77="",$L77&lt;&gt;"Open",NOT(ISNUMBER($E77)),NOT(ISNUMBER($G77))),"",IFERROR($E77*$G77,""))</f>
        <v/>
      </c>
      <c r="I77" s="22">
        <f>IF(OR($A77="",$D77=""),"",IFERROR(VLOOKUP($D77,Assumptions!$D$10:$E$15,2,FALSE),""))</f>
        <v/>
      </c>
      <c r="J77" s="23">
        <f>IF(OR($A77="",NOT(ISNUMBER($H77)),NOT(ISNUMBER($I77))),"",IFERROR($H77*$I77,""))</f>
        <v/>
      </c>
      <c r="K77" s="18" t="n"/>
      <c r="L77" s="18" t="n"/>
      <c r="M77" s="20" t="n"/>
      <c r="N77" s="24">
        <f>IF($A77="","",IF(AND(ISNUMBER($E77),Assumptions!$B$6&lt;&gt;"",$E77&gt;Assumptions!$B$6),"Check premium estimate",IF($L77&lt;&gt;"Open","",IF($M77="","Review date needed",IF(NOT(ISNUMBER($M77)),"Check review date",IF(Assumptions!$B$5="","Review interval needed",IF(TODAY()-$M77&gt;Assumptions!$B$5,"Review overdue","Current")))))))</f>
        <v/>
      </c>
      <c r="O77" s="19" t="n"/>
    </row>
    <row r="78">
      <c r="A78" s="18" t="n"/>
      <c r="B78" s="19" t="n"/>
      <c r="C78" s="20" t="n"/>
      <c r="D78" s="18" t="n"/>
      <c r="E78" s="21" t="n"/>
      <c r="F78" s="18" t="n"/>
      <c r="G78" s="25">
        <f>IF(OR($A78="",$F78=""),"",IFERROR(VLOOKUP($F78,Assumptions!$A$10:$B$15,2,FALSE),""))</f>
        <v/>
      </c>
      <c r="H78" s="26">
        <f>IF(OR($A78="",$L78&lt;&gt;"Open",NOT(ISNUMBER($E78)),NOT(ISNUMBER($G78))),"",IFERROR($E78*$G78,""))</f>
        <v/>
      </c>
      <c r="I78" s="25">
        <f>IF(OR($A78="",$D78=""),"",IFERROR(VLOOKUP($D78,Assumptions!$D$10:$E$15,2,FALSE),""))</f>
        <v/>
      </c>
      <c r="J78" s="26">
        <f>IF(OR($A78="",NOT(ISNUMBER($H78)),NOT(ISNUMBER($I78))),"",IFERROR($H78*$I78,""))</f>
        <v/>
      </c>
      <c r="K78" s="18" t="n"/>
      <c r="L78" s="18" t="n"/>
      <c r="M78" s="20" t="n"/>
      <c r="N78" s="27">
        <f>IF($A78="","",IF(AND(ISNUMBER($E78),Assumptions!$B$6&lt;&gt;"",$E78&gt;Assumptions!$B$6),"Check premium estimate",IF($L78&lt;&gt;"Open","",IF($M78="","Review date needed",IF(NOT(ISNUMBER($M78)),"Check review date",IF(Assumptions!$B$5="","Review interval needed",IF(TODAY()-$M78&gt;Assumptions!$B$5,"Review overdue","Current")))))))</f>
        <v/>
      </c>
      <c r="O78" s="19" t="n"/>
    </row>
    <row r="79">
      <c r="A79" s="18" t="n"/>
      <c r="B79" s="19" t="n"/>
      <c r="C79" s="20" t="n"/>
      <c r="D79" s="18" t="n"/>
      <c r="E79" s="21" t="n"/>
      <c r="F79" s="18" t="n"/>
      <c r="G79" s="22">
        <f>IF(OR($A79="",$F79=""),"",IFERROR(VLOOKUP($F79,Assumptions!$A$10:$B$15,2,FALSE),""))</f>
        <v/>
      </c>
      <c r="H79" s="23">
        <f>IF(OR($A79="",$L79&lt;&gt;"Open",NOT(ISNUMBER($E79)),NOT(ISNUMBER($G79))),"",IFERROR($E79*$G79,""))</f>
        <v/>
      </c>
      <c r="I79" s="22">
        <f>IF(OR($A79="",$D79=""),"",IFERROR(VLOOKUP($D79,Assumptions!$D$10:$E$15,2,FALSE),""))</f>
        <v/>
      </c>
      <c r="J79" s="23">
        <f>IF(OR($A79="",NOT(ISNUMBER($H79)),NOT(ISNUMBER($I79))),"",IFERROR($H79*$I79,""))</f>
        <v/>
      </c>
      <c r="K79" s="18" t="n"/>
      <c r="L79" s="18" t="n"/>
      <c r="M79" s="20" t="n"/>
      <c r="N79" s="24">
        <f>IF($A79="","",IF(AND(ISNUMBER($E79),Assumptions!$B$6&lt;&gt;"",$E79&gt;Assumptions!$B$6),"Check premium estimate",IF($L79&lt;&gt;"Open","",IF($M79="","Review date needed",IF(NOT(ISNUMBER($M79)),"Check review date",IF(Assumptions!$B$5="","Review interval needed",IF(TODAY()-$M79&gt;Assumptions!$B$5,"Review overdue","Current")))))))</f>
        <v/>
      </c>
      <c r="O79" s="19" t="n"/>
    </row>
    <row r="80">
      <c r="A80" s="18" t="n"/>
      <c r="B80" s="19" t="n"/>
      <c r="C80" s="20" t="n"/>
      <c r="D80" s="18" t="n"/>
      <c r="E80" s="21" t="n"/>
      <c r="F80" s="18" t="n"/>
      <c r="G80" s="25">
        <f>IF(OR($A80="",$F80=""),"",IFERROR(VLOOKUP($F80,Assumptions!$A$10:$B$15,2,FALSE),""))</f>
        <v/>
      </c>
      <c r="H80" s="26">
        <f>IF(OR($A80="",$L80&lt;&gt;"Open",NOT(ISNUMBER($E80)),NOT(ISNUMBER($G80))),"",IFERROR($E80*$G80,""))</f>
        <v/>
      </c>
      <c r="I80" s="25">
        <f>IF(OR($A80="",$D80=""),"",IFERROR(VLOOKUP($D80,Assumptions!$D$10:$E$15,2,FALSE),""))</f>
        <v/>
      </c>
      <c r="J80" s="26">
        <f>IF(OR($A80="",NOT(ISNUMBER($H80)),NOT(ISNUMBER($I80))),"",IFERROR($H80*$I80,""))</f>
        <v/>
      </c>
      <c r="K80" s="18" t="n"/>
      <c r="L80" s="18" t="n"/>
      <c r="M80" s="20" t="n"/>
      <c r="N80" s="27">
        <f>IF($A80="","",IF(AND(ISNUMBER($E80),Assumptions!$B$6&lt;&gt;"",$E80&gt;Assumptions!$B$6),"Check premium estimate",IF($L80&lt;&gt;"Open","",IF($M80="","Review date needed",IF(NOT(ISNUMBER($M80)),"Check review date",IF(Assumptions!$B$5="","Review interval needed",IF(TODAY()-$M80&gt;Assumptions!$B$5,"Review overdue","Current")))))))</f>
        <v/>
      </c>
      <c r="O80" s="19" t="n"/>
    </row>
    <row r="81">
      <c r="A81" s="18" t="n"/>
      <c r="B81" s="19" t="n"/>
      <c r="C81" s="20" t="n"/>
      <c r="D81" s="18" t="n"/>
      <c r="E81" s="21" t="n"/>
      <c r="F81" s="18" t="n"/>
      <c r="G81" s="22">
        <f>IF(OR($A81="",$F81=""),"",IFERROR(VLOOKUP($F81,Assumptions!$A$10:$B$15,2,FALSE),""))</f>
        <v/>
      </c>
      <c r="H81" s="23">
        <f>IF(OR($A81="",$L81&lt;&gt;"Open",NOT(ISNUMBER($E81)),NOT(ISNUMBER($G81))),"",IFERROR($E81*$G81,""))</f>
        <v/>
      </c>
      <c r="I81" s="22">
        <f>IF(OR($A81="",$D81=""),"",IFERROR(VLOOKUP($D81,Assumptions!$D$10:$E$15,2,FALSE),""))</f>
        <v/>
      </c>
      <c r="J81" s="23">
        <f>IF(OR($A81="",NOT(ISNUMBER($H81)),NOT(ISNUMBER($I81))),"",IFERROR($H81*$I81,""))</f>
        <v/>
      </c>
      <c r="K81" s="18" t="n"/>
      <c r="L81" s="18" t="n"/>
      <c r="M81" s="20" t="n"/>
      <c r="N81" s="24">
        <f>IF($A81="","",IF(AND(ISNUMBER($E81),Assumptions!$B$6&lt;&gt;"",$E81&gt;Assumptions!$B$6),"Check premium estimate",IF($L81&lt;&gt;"Open","",IF($M81="","Review date needed",IF(NOT(ISNUMBER($M81)),"Check review date",IF(Assumptions!$B$5="","Review interval needed",IF(TODAY()-$M81&gt;Assumptions!$B$5,"Review overdue","Current")))))))</f>
        <v/>
      </c>
      <c r="O81" s="19" t="n"/>
    </row>
    <row r="82">
      <c r="A82" s="18" t="n"/>
      <c r="B82" s="19" t="n"/>
      <c r="C82" s="20" t="n"/>
      <c r="D82" s="18" t="n"/>
      <c r="E82" s="21" t="n"/>
      <c r="F82" s="18" t="n"/>
      <c r="G82" s="25">
        <f>IF(OR($A82="",$F82=""),"",IFERROR(VLOOKUP($F82,Assumptions!$A$10:$B$15,2,FALSE),""))</f>
        <v/>
      </c>
      <c r="H82" s="26">
        <f>IF(OR($A82="",$L82&lt;&gt;"Open",NOT(ISNUMBER($E82)),NOT(ISNUMBER($G82))),"",IFERROR($E82*$G82,""))</f>
        <v/>
      </c>
      <c r="I82" s="25">
        <f>IF(OR($A82="",$D82=""),"",IFERROR(VLOOKUP($D82,Assumptions!$D$10:$E$15,2,FALSE),""))</f>
        <v/>
      </c>
      <c r="J82" s="26">
        <f>IF(OR($A82="",NOT(ISNUMBER($H82)),NOT(ISNUMBER($I82))),"",IFERROR($H82*$I82,""))</f>
        <v/>
      </c>
      <c r="K82" s="18" t="n"/>
      <c r="L82" s="18" t="n"/>
      <c r="M82" s="20" t="n"/>
      <c r="N82" s="27">
        <f>IF($A82="","",IF(AND(ISNUMBER($E82),Assumptions!$B$6&lt;&gt;"",$E82&gt;Assumptions!$B$6),"Check premium estimate",IF($L82&lt;&gt;"Open","",IF($M82="","Review date needed",IF(NOT(ISNUMBER($M82)),"Check review date",IF(Assumptions!$B$5="","Review interval needed",IF(TODAY()-$M82&gt;Assumptions!$B$5,"Review overdue","Current")))))))</f>
        <v/>
      </c>
      <c r="O82" s="19" t="n"/>
    </row>
    <row r="83">
      <c r="A83" s="18" t="n"/>
      <c r="B83" s="19" t="n"/>
      <c r="C83" s="20" t="n"/>
      <c r="D83" s="18" t="n"/>
      <c r="E83" s="21" t="n"/>
      <c r="F83" s="18" t="n"/>
      <c r="G83" s="22">
        <f>IF(OR($A83="",$F83=""),"",IFERROR(VLOOKUP($F83,Assumptions!$A$10:$B$15,2,FALSE),""))</f>
        <v/>
      </c>
      <c r="H83" s="23">
        <f>IF(OR($A83="",$L83&lt;&gt;"Open",NOT(ISNUMBER($E83)),NOT(ISNUMBER($G83))),"",IFERROR($E83*$G83,""))</f>
        <v/>
      </c>
      <c r="I83" s="22">
        <f>IF(OR($A83="",$D83=""),"",IFERROR(VLOOKUP($D83,Assumptions!$D$10:$E$15,2,FALSE),""))</f>
        <v/>
      </c>
      <c r="J83" s="23">
        <f>IF(OR($A83="",NOT(ISNUMBER($H83)),NOT(ISNUMBER($I83))),"",IFERROR($H83*$I83,""))</f>
        <v/>
      </c>
      <c r="K83" s="18" t="n"/>
      <c r="L83" s="18" t="n"/>
      <c r="M83" s="20" t="n"/>
      <c r="N83" s="24">
        <f>IF($A83="","",IF(AND(ISNUMBER($E83),Assumptions!$B$6&lt;&gt;"",$E83&gt;Assumptions!$B$6),"Check premium estimate",IF($L83&lt;&gt;"Open","",IF($M83="","Review date needed",IF(NOT(ISNUMBER($M83)),"Check review date",IF(Assumptions!$B$5="","Review interval needed",IF(TODAY()-$M83&gt;Assumptions!$B$5,"Review overdue","Current")))))))</f>
        <v/>
      </c>
      <c r="O83" s="19" t="n"/>
    </row>
    <row r="84">
      <c r="A84" s="18" t="n"/>
      <c r="B84" s="19" t="n"/>
      <c r="C84" s="20" t="n"/>
      <c r="D84" s="18" t="n"/>
      <c r="E84" s="21" t="n"/>
      <c r="F84" s="18" t="n"/>
      <c r="G84" s="25">
        <f>IF(OR($A84="",$F84=""),"",IFERROR(VLOOKUP($F84,Assumptions!$A$10:$B$15,2,FALSE),""))</f>
        <v/>
      </c>
      <c r="H84" s="26">
        <f>IF(OR($A84="",$L84&lt;&gt;"Open",NOT(ISNUMBER($E84)),NOT(ISNUMBER($G84))),"",IFERROR($E84*$G84,""))</f>
        <v/>
      </c>
      <c r="I84" s="25">
        <f>IF(OR($A84="",$D84=""),"",IFERROR(VLOOKUP($D84,Assumptions!$D$10:$E$15,2,FALSE),""))</f>
        <v/>
      </c>
      <c r="J84" s="26">
        <f>IF(OR($A84="",NOT(ISNUMBER($H84)),NOT(ISNUMBER($I84))),"",IFERROR($H84*$I84,""))</f>
        <v/>
      </c>
      <c r="K84" s="18" t="n"/>
      <c r="L84" s="18" t="n"/>
      <c r="M84" s="20" t="n"/>
      <c r="N84" s="27">
        <f>IF($A84="","",IF(AND(ISNUMBER($E84),Assumptions!$B$6&lt;&gt;"",$E84&gt;Assumptions!$B$6),"Check premium estimate",IF($L84&lt;&gt;"Open","",IF($M84="","Review date needed",IF(NOT(ISNUMBER($M84)),"Check review date",IF(Assumptions!$B$5="","Review interval needed",IF(TODAY()-$M84&gt;Assumptions!$B$5,"Review overdue","Current")))))))</f>
        <v/>
      </c>
      <c r="O84" s="19" t="n"/>
    </row>
    <row r="85">
      <c r="A85" s="18" t="n"/>
      <c r="B85" s="19" t="n"/>
      <c r="C85" s="20" t="n"/>
      <c r="D85" s="18" t="n"/>
      <c r="E85" s="21" t="n"/>
      <c r="F85" s="18" t="n"/>
      <c r="G85" s="22">
        <f>IF(OR($A85="",$F85=""),"",IFERROR(VLOOKUP($F85,Assumptions!$A$10:$B$15,2,FALSE),""))</f>
        <v/>
      </c>
      <c r="H85" s="23">
        <f>IF(OR($A85="",$L85&lt;&gt;"Open",NOT(ISNUMBER($E85)),NOT(ISNUMBER($G85))),"",IFERROR($E85*$G85,""))</f>
        <v/>
      </c>
      <c r="I85" s="22">
        <f>IF(OR($A85="",$D85=""),"",IFERROR(VLOOKUP($D85,Assumptions!$D$10:$E$15,2,FALSE),""))</f>
        <v/>
      </c>
      <c r="J85" s="23">
        <f>IF(OR($A85="",NOT(ISNUMBER($H85)),NOT(ISNUMBER($I85))),"",IFERROR($H85*$I85,""))</f>
        <v/>
      </c>
      <c r="K85" s="18" t="n"/>
      <c r="L85" s="18" t="n"/>
      <c r="M85" s="20" t="n"/>
      <c r="N85" s="24">
        <f>IF($A85="","",IF(AND(ISNUMBER($E85),Assumptions!$B$6&lt;&gt;"",$E85&gt;Assumptions!$B$6),"Check premium estimate",IF($L85&lt;&gt;"Open","",IF($M85="","Review date needed",IF(NOT(ISNUMBER($M85)),"Check review date",IF(Assumptions!$B$5="","Review interval needed",IF(TODAY()-$M85&gt;Assumptions!$B$5,"Review overdue","Current")))))))</f>
        <v/>
      </c>
      <c r="O85" s="19" t="n"/>
    </row>
    <row r="86">
      <c r="A86" s="18" t="n"/>
      <c r="B86" s="19" t="n"/>
      <c r="C86" s="20" t="n"/>
      <c r="D86" s="18" t="n"/>
      <c r="E86" s="21" t="n"/>
      <c r="F86" s="18" t="n"/>
      <c r="G86" s="25">
        <f>IF(OR($A86="",$F86=""),"",IFERROR(VLOOKUP($F86,Assumptions!$A$10:$B$15,2,FALSE),""))</f>
        <v/>
      </c>
      <c r="H86" s="26">
        <f>IF(OR($A86="",$L86&lt;&gt;"Open",NOT(ISNUMBER($E86)),NOT(ISNUMBER($G86))),"",IFERROR($E86*$G86,""))</f>
        <v/>
      </c>
      <c r="I86" s="25">
        <f>IF(OR($A86="",$D86=""),"",IFERROR(VLOOKUP($D86,Assumptions!$D$10:$E$15,2,FALSE),""))</f>
        <v/>
      </c>
      <c r="J86" s="26">
        <f>IF(OR($A86="",NOT(ISNUMBER($H86)),NOT(ISNUMBER($I86))),"",IFERROR($H86*$I86,""))</f>
        <v/>
      </c>
      <c r="K86" s="18" t="n"/>
      <c r="L86" s="18" t="n"/>
      <c r="M86" s="20" t="n"/>
      <c r="N86" s="27">
        <f>IF($A86="","",IF(AND(ISNUMBER($E86),Assumptions!$B$6&lt;&gt;"",$E86&gt;Assumptions!$B$6),"Check premium estimate",IF($L86&lt;&gt;"Open","",IF($M86="","Review date needed",IF(NOT(ISNUMBER($M86)),"Check review date",IF(Assumptions!$B$5="","Review interval needed",IF(TODAY()-$M86&gt;Assumptions!$B$5,"Review overdue","Current")))))))</f>
        <v/>
      </c>
      <c r="O86" s="19" t="n"/>
    </row>
    <row r="87">
      <c r="A87" s="18" t="n"/>
      <c r="B87" s="19" t="n"/>
      <c r="C87" s="20" t="n"/>
      <c r="D87" s="18" t="n"/>
      <c r="E87" s="21" t="n"/>
      <c r="F87" s="18" t="n"/>
      <c r="G87" s="22">
        <f>IF(OR($A87="",$F87=""),"",IFERROR(VLOOKUP($F87,Assumptions!$A$10:$B$15,2,FALSE),""))</f>
        <v/>
      </c>
      <c r="H87" s="23">
        <f>IF(OR($A87="",$L87&lt;&gt;"Open",NOT(ISNUMBER($E87)),NOT(ISNUMBER($G87))),"",IFERROR($E87*$G87,""))</f>
        <v/>
      </c>
      <c r="I87" s="22">
        <f>IF(OR($A87="",$D87=""),"",IFERROR(VLOOKUP($D87,Assumptions!$D$10:$E$15,2,FALSE),""))</f>
        <v/>
      </c>
      <c r="J87" s="23">
        <f>IF(OR($A87="",NOT(ISNUMBER($H87)),NOT(ISNUMBER($I87))),"",IFERROR($H87*$I87,""))</f>
        <v/>
      </c>
      <c r="K87" s="18" t="n"/>
      <c r="L87" s="18" t="n"/>
      <c r="M87" s="20" t="n"/>
      <c r="N87" s="24">
        <f>IF($A87="","",IF(AND(ISNUMBER($E87),Assumptions!$B$6&lt;&gt;"",$E87&gt;Assumptions!$B$6),"Check premium estimate",IF($L87&lt;&gt;"Open","",IF($M87="","Review date needed",IF(NOT(ISNUMBER($M87)),"Check review date",IF(Assumptions!$B$5="","Review interval needed",IF(TODAY()-$M87&gt;Assumptions!$B$5,"Review overdue","Current")))))))</f>
        <v/>
      </c>
      <c r="O87" s="19" t="n"/>
    </row>
    <row r="88">
      <c r="A88" s="18" t="n"/>
      <c r="B88" s="19" t="n"/>
      <c r="C88" s="20" t="n"/>
      <c r="D88" s="18" t="n"/>
      <c r="E88" s="21" t="n"/>
      <c r="F88" s="18" t="n"/>
      <c r="G88" s="25">
        <f>IF(OR($A88="",$F88=""),"",IFERROR(VLOOKUP($F88,Assumptions!$A$10:$B$15,2,FALSE),""))</f>
        <v/>
      </c>
      <c r="H88" s="26">
        <f>IF(OR($A88="",$L88&lt;&gt;"Open",NOT(ISNUMBER($E88)),NOT(ISNUMBER($G88))),"",IFERROR($E88*$G88,""))</f>
        <v/>
      </c>
      <c r="I88" s="25">
        <f>IF(OR($A88="",$D88=""),"",IFERROR(VLOOKUP($D88,Assumptions!$D$10:$E$15,2,FALSE),""))</f>
        <v/>
      </c>
      <c r="J88" s="26">
        <f>IF(OR($A88="",NOT(ISNUMBER($H88)),NOT(ISNUMBER($I88))),"",IFERROR($H88*$I88,""))</f>
        <v/>
      </c>
      <c r="K88" s="18" t="n"/>
      <c r="L88" s="18" t="n"/>
      <c r="M88" s="20" t="n"/>
      <c r="N88" s="27">
        <f>IF($A88="","",IF(AND(ISNUMBER($E88),Assumptions!$B$6&lt;&gt;"",$E88&gt;Assumptions!$B$6),"Check premium estimate",IF($L88&lt;&gt;"Open","",IF($M88="","Review date needed",IF(NOT(ISNUMBER($M88)),"Check review date",IF(Assumptions!$B$5="","Review interval needed",IF(TODAY()-$M88&gt;Assumptions!$B$5,"Review overdue","Current")))))))</f>
        <v/>
      </c>
      <c r="O88" s="19" t="n"/>
    </row>
    <row r="89">
      <c r="A89" s="18" t="n"/>
      <c r="B89" s="19" t="n"/>
      <c r="C89" s="20" t="n"/>
      <c r="D89" s="18" t="n"/>
      <c r="E89" s="21" t="n"/>
      <c r="F89" s="18" t="n"/>
      <c r="G89" s="22">
        <f>IF(OR($A89="",$F89=""),"",IFERROR(VLOOKUP($F89,Assumptions!$A$10:$B$15,2,FALSE),""))</f>
        <v/>
      </c>
      <c r="H89" s="23">
        <f>IF(OR($A89="",$L89&lt;&gt;"Open",NOT(ISNUMBER($E89)),NOT(ISNUMBER($G89))),"",IFERROR($E89*$G89,""))</f>
        <v/>
      </c>
      <c r="I89" s="22">
        <f>IF(OR($A89="",$D89=""),"",IFERROR(VLOOKUP($D89,Assumptions!$D$10:$E$15,2,FALSE),""))</f>
        <v/>
      </c>
      <c r="J89" s="23">
        <f>IF(OR($A89="",NOT(ISNUMBER($H89)),NOT(ISNUMBER($I89))),"",IFERROR($H89*$I89,""))</f>
        <v/>
      </c>
      <c r="K89" s="18" t="n"/>
      <c r="L89" s="18" t="n"/>
      <c r="M89" s="20" t="n"/>
      <c r="N89" s="24">
        <f>IF($A89="","",IF(AND(ISNUMBER($E89),Assumptions!$B$6&lt;&gt;"",$E89&gt;Assumptions!$B$6),"Check premium estimate",IF($L89&lt;&gt;"Open","",IF($M89="","Review date needed",IF(NOT(ISNUMBER($M89)),"Check review date",IF(Assumptions!$B$5="","Review interval needed",IF(TODAY()-$M89&gt;Assumptions!$B$5,"Review overdue","Current")))))))</f>
        <v/>
      </c>
      <c r="O89" s="19" t="n"/>
    </row>
    <row r="90">
      <c r="A90" s="18" t="n"/>
      <c r="B90" s="19" t="n"/>
      <c r="C90" s="20" t="n"/>
      <c r="D90" s="18" t="n"/>
      <c r="E90" s="21" t="n"/>
      <c r="F90" s="18" t="n"/>
      <c r="G90" s="25">
        <f>IF(OR($A90="",$F90=""),"",IFERROR(VLOOKUP($F90,Assumptions!$A$10:$B$15,2,FALSE),""))</f>
        <v/>
      </c>
      <c r="H90" s="26">
        <f>IF(OR($A90="",$L90&lt;&gt;"Open",NOT(ISNUMBER($E90)),NOT(ISNUMBER($G90))),"",IFERROR($E90*$G90,""))</f>
        <v/>
      </c>
      <c r="I90" s="25">
        <f>IF(OR($A90="",$D90=""),"",IFERROR(VLOOKUP($D90,Assumptions!$D$10:$E$15,2,FALSE),""))</f>
        <v/>
      </c>
      <c r="J90" s="26">
        <f>IF(OR($A90="",NOT(ISNUMBER($H90)),NOT(ISNUMBER($I90))),"",IFERROR($H90*$I90,""))</f>
        <v/>
      </c>
      <c r="K90" s="18" t="n"/>
      <c r="L90" s="18" t="n"/>
      <c r="M90" s="20" t="n"/>
      <c r="N90" s="27">
        <f>IF($A90="","",IF(AND(ISNUMBER($E90),Assumptions!$B$6&lt;&gt;"",$E90&gt;Assumptions!$B$6),"Check premium estimate",IF($L90&lt;&gt;"Open","",IF($M90="","Review date needed",IF(NOT(ISNUMBER($M90)),"Check review date",IF(Assumptions!$B$5="","Review interval needed",IF(TODAY()-$M90&gt;Assumptions!$B$5,"Review overdue","Current")))))))</f>
        <v/>
      </c>
      <c r="O90" s="19" t="n"/>
    </row>
    <row r="91">
      <c r="A91" s="18" t="n"/>
      <c r="B91" s="19" t="n"/>
      <c r="C91" s="20" t="n"/>
      <c r="D91" s="18" t="n"/>
      <c r="E91" s="21" t="n"/>
      <c r="F91" s="18" t="n"/>
      <c r="G91" s="22">
        <f>IF(OR($A91="",$F91=""),"",IFERROR(VLOOKUP($F91,Assumptions!$A$10:$B$15,2,FALSE),""))</f>
        <v/>
      </c>
      <c r="H91" s="23">
        <f>IF(OR($A91="",$L91&lt;&gt;"Open",NOT(ISNUMBER($E91)),NOT(ISNUMBER($G91))),"",IFERROR($E91*$G91,""))</f>
        <v/>
      </c>
      <c r="I91" s="22">
        <f>IF(OR($A91="",$D91=""),"",IFERROR(VLOOKUP($D91,Assumptions!$D$10:$E$15,2,FALSE),""))</f>
        <v/>
      </c>
      <c r="J91" s="23">
        <f>IF(OR($A91="",NOT(ISNUMBER($H91)),NOT(ISNUMBER($I91))),"",IFERROR($H91*$I91,""))</f>
        <v/>
      </c>
      <c r="K91" s="18" t="n"/>
      <c r="L91" s="18" t="n"/>
      <c r="M91" s="20" t="n"/>
      <c r="N91" s="24">
        <f>IF($A91="","",IF(AND(ISNUMBER($E91),Assumptions!$B$6&lt;&gt;"",$E91&gt;Assumptions!$B$6),"Check premium estimate",IF($L91&lt;&gt;"Open","",IF($M91="","Review date needed",IF(NOT(ISNUMBER($M91)),"Check review date",IF(Assumptions!$B$5="","Review interval needed",IF(TODAY()-$M91&gt;Assumptions!$B$5,"Review overdue","Current")))))))</f>
        <v/>
      </c>
      <c r="O91" s="19" t="n"/>
    </row>
    <row r="92">
      <c r="A92" s="18" t="n"/>
      <c r="B92" s="19" t="n"/>
      <c r="C92" s="20" t="n"/>
      <c r="D92" s="18" t="n"/>
      <c r="E92" s="21" t="n"/>
      <c r="F92" s="18" t="n"/>
      <c r="G92" s="25">
        <f>IF(OR($A92="",$F92=""),"",IFERROR(VLOOKUP($F92,Assumptions!$A$10:$B$15,2,FALSE),""))</f>
        <v/>
      </c>
      <c r="H92" s="26">
        <f>IF(OR($A92="",$L92&lt;&gt;"Open",NOT(ISNUMBER($E92)),NOT(ISNUMBER($G92))),"",IFERROR($E92*$G92,""))</f>
        <v/>
      </c>
      <c r="I92" s="25">
        <f>IF(OR($A92="",$D92=""),"",IFERROR(VLOOKUP($D92,Assumptions!$D$10:$E$15,2,FALSE),""))</f>
        <v/>
      </c>
      <c r="J92" s="26">
        <f>IF(OR($A92="",NOT(ISNUMBER($H92)),NOT(ISNUMBER($I92))),"",IFERROR($H92*$I92,""))</f>
        <v/>
      </c>
      <c r="K92" s="18" t="n"/>
      <c r="L92" s="18" t="n"/>
      <c r="M92" s="20" t="n"/>
      <c r="N92" s="27">
        <f>IF($A92="","",IF(AND(ISNUMBER($E92),Assumptions!$B$6&lt;&gt;"",$E92&gt;Assumptions!$B$6),"Check premium estimate",IF($L92&lt;&gt;"Open","",IF($M92="","Review date needed",IF(NOT(ISNUMBER($M92)),"Check review date",IF(Assumptions!$B$5="","Review interval needed",IF(TODAY()-$M92&gt;Assumptions!$B$5,"Review overdue","Current")))))))</f>
        <v/>
      </c>
      <c r="O92" s="19" t="n"/>
    </row>
    <row r="93">
      <c r="A93" s="18" t="n"/>
      <c r="B93" s="19" t="n"/>
      <c r="C93" s="20" t="n"/>
      <c r="D93" s="18" t="n"/>
      <c r="E93" s="21" t="n"/>
      <c r="F93" s="18" t="n"/>
      <c r="G93" s="22">
        <f>IF(OR($A93="",$F93=""),"",IFERROR(VLOOKUP($F93,Assumptions!$A$10:$B$15,2,FALSE),""))</f>
        <v/>
      </c>
      <c r="H93" s="23">
        <f>IF(OR($A93="",$L93&lt;&gt;"Open",NOT(ISNUMBER($E93)),NOT(ISNUMBER($G93))),"",IFERROR($E93*$G93,""))</f>
        <v/>
      </c>
      <c r="I93" s="22">
        <f>IF(OR($A93="",$D93=""),"",IFERROR(VLOOKUP($D93,Assumptions!$D$10:$E$15,2,FALSE),""))</f>
        <v/>
      </c>
      <c r="J93" s="23">
        <f>IF(OR($A93="",NOT(ISNUMBER($H93)),NOT(ISNUMBER($I93))),"",IFERROR($H93*$I93,""))</f>
        <v/>
      </c>
      <c r="K93" s="18" t="n"/>
      <c r="L93" s="18" t="n"/>
      <c r="M93" s="20" t="n"/>
      <c r="N93" s="24">
        <f>IF($A93="","",IF(AND(ISNUMBER($E93),Assumptions!$B$6&lt;&gt;"",$E93&gt;Assumptions!$B$6),"Check premium estimate",IF($L93&lt;&gt;"Open","",IF($M93="","Review date needed",IF(NOT(ISNUMBER($M93)),"Check review date",IF(Assumptions!$B$5="","Review interval needed",IF(TODAY()-$M93&gt;Assumptions!$B$5,"Review overdue","Current")))))))</f>
        <v/>
      </c>
      <c r="O93" s="19" t="n"/>
    </row>
    <row r="94">
      <c r="A94" s="18" t="n"/>
      <c r="B94" s="19" t="n"/>
      <c r="C94" s="20" t="n"/>
      <c r="D94" s="18" t="n"/>
      <c r="E94" s="21" t="n"/>
      <c r="F94" s="18" t="n"/>
      <c r="G94" s="25">
        <f>IF(OR($A94="",$F94=""),"",IFERROR(VLOOKUP($F94,Assumptions!$A$10:$B$15,2,FALSE),""))</f>
        <v/>
      </c>
      <c r="H94" s="26">
        <f>IF(OR($A94="",$L94&lt;&gt;"Open",NOT(ISNUMBER($E94)),NOT(ISNUMBER($G94))),"",IFERROR($E94*$G94,""))</f>
        <v/>
      </c>
      <c r="I94" s="25">
        <f>IF(OR($A94="",$D94=""),"",IFERROR(VLOOKUP($D94,Assumptions!$D$10:$E$15,2,FALSE),""))</f>
        <v/>
      </c>
      <c r="J94" s="26">
        <f>IF(OR($A94="",NOT(ISNUMBER($H94)),NOT(ISNUMBER($I94))),"",IFERROR($H94*$I94,""))</f>
        <v/>
      </c>
      <c r="K94" s="18" t="n"/>
      <c r="L94" s="18" t="n"/>
      <c r="M94" s="20" t="n"/>
      <c r="N94" s="27">
        <f>IF($A94="","",IF(AND(ISNUMBER($E94),Assumptions!$B$6&lt;&gt;"",$E94&gt;Assumptions!$B$6),"Check premium estimate",IF($L94&lt;&gt;"Open","",IF($M94="","Review date needed",IF(NOT(ISNUMBER($M94)),"Check review date",IF(Assumptions!$B$5="","Review interval needed",IF(TODAY()-$M94&gt;Assumptions!$B$5,"Review overdue","Current")))))))</f>
        <v/>
      </c>
      <c r="O94" s="19" t="n"/>
    </row>
    <row r="95">
      <c r="A95" s="18" t="n"/>
      <c r="B95" s="19" t="n"/>
      <c r="C95" s="20" t="n"/>
      <c r="D95" s="18" t="n"/>
      <c r="E95" s="21" t="n"/>
      <c r="F95" s="18" t="n"/>
      <c r="G95" s="22">
        <f>IF(OR($A95="",$F95=""),"",IFERROR(VLOOKUP($F95,Assumptions!$A$10:$B$15,2,FALSE),""))</f>
        <v/>
      </c>
      <c r="H95" s="23">
        <f>IF(OR($A95="",$L95&lt;&gt;"Open",NOT(ISNUMBER($E95)),NOT(ISNUMBER($G95))),"",IFERROR($E95*$G95,""))</f>
        <v/>
      </c>
      <c r="I95" s="22">
        <f>IF(OR($A95="",$D95=""),"",IFERROR(VLOOKUP($D95,Assumptions!$D$10:$E$15,2,FALSE),""))</f>
        <v/>
      </c>
      <c r="J95" s="23">
        <f>IF(OR($A95="",NOT(ISNUMBER($H95)),NOT(ISNUMBER($I95))),"",IFERROR($H95*$I95,""))</f>
        <v/>
      </c>
      <c r="K95" s="18" t="n"/>
      <c r="L95" s="18" t="n"/>
      <c r="M95" s="20" t="n"/>
      <c r="N95" s="24">
        <f>IF($A95="","",IF(AND(ISNUMBER($E95),Assumptions!$B$6&lt;&gt;"",$E95&gt;Assumptions!$B$6),"Check premium estimate",IF($L95&lt;&gt;"Open","",IF($M95="","Review date needed",IF(NOT(ISNUMBER($M95)),"Check review date",IF(Assumptions!$B$5="","Review interval needed",IF(TODAY()-$M95&gt;Assumptions!$B$5,"Review overdue","Current")))))))</f>
        <v/>
      </c>
      <c r="O95" s="19" t="n"/>
    </row>
    <row r="96">
      <c r="A96" s="18" t="n"/>
      <c r="B96" s="19" t="n"/>
      <c r="C96" s="20" t="n"/>
      <c r="D96" s="18" t="n"/>
      <c r="E96" s="21" t="n"/>
      <c r="F96" s="18" t="n"/>
      <c r="G96" s="25">
        <f>IF(OR($A96="",$F96=""),"",IFERROR(VLOOKUP($F96,Assumptions!$A$10:$B$15,2,FALSE),""))</f>
        <v/>
      </c>
      <c r="H96" s="26">
        <f>IF(OR($A96="",$L96&lt;&gt;"Open",NOT(ISNUMBER($E96)),NOT(ISNUMBER($G96))),"",IFERROR($E96*$G96,""))</f>
        <v/>
      </c>
      <c r="I96" s="25">
        <f>IF(OR($A96="",$D96=""),"",IFERROR(VLOOKUP($D96,Assumptions!$D$10:$E$15,2,FALSE),""))</f>
        <v/>
      </c>
      <c r="J96" s="26">
        <f>IF(OR($A96="",NOT(ISNUMBER($H96)),NOT(ISNUMBER($I96))),"",IFERROR($H96*$I96,""))</f>
        <v/>
      </c>
      <c r="K96" s="18" t="n"/>
      <c r="L96" s="18" t="n"/>
      <c r="M96" s="20" t="n"/>
      <c r="N96" s="27">
        <f>IF($A96="","",IF(AND(ISNUMBER($E96),Assumptions!$B$6&lt;&gt;"",$E96&gt;Assumptions!$B$6),"Check premium estimate",IF($L96&lt;&gt;"Open","",IF($M96="","Review date needed",IF(NOT(ISNUMBER($M96)),"Check review date",IF(Assumptions!$B$5="","Review interval needed",IF(TODAY()-$M96&gt;Assumptions!$B$5,"Review overdue","Current")))))))</f>
        <v/>
      </c>
      <c r="O96" s="19" t="n"/>
    </row>
    <row r="97">
      <c r="A97" s="18" t="n"/>
      <c r="B97" s="19" t="n"/>
      <c r="C97" s="20" t="n"/>
      <c r="D97" s="18" t="n"/>
      <c r="E97" s="21" t="n"/>
      <c r="F97" s="18" t="n"/>
      <c r="G97" s="22">
        <f>IF(OR($A97="",$F97=""),"",IFERROR(VLOOKUP($F97,Assumptions!$A$10:$B$15,2,FALSE),""))</f>
        <v/>
      </c>
      <c r="H97" s="23">
        <f>IF(OR($A97="",$L97&lt;&gt;"Open",NOT(ISNUMBER($E97)),NOT(ISNUMBER($G97))),"",IFERROR($E97*$G97,""))</f>
        <v/>
      </c>
      <c r="I97" s="22">
        <f>IF(OR($A97="",$D97=""),"",IFERROR(VLOOKUP($D97,Assumptions!$D$10:$E$15,2,FALSE),""))</f>
        <v/>
      </c>
      <c r="J97" s="23">
        <f>IF(OR($A97="",NOT(ISNUMBER($H97)),NOT(ISNUMBER($I97))),"",IFERROR($H97*$I97,""))</f>
        <v/>
      </c>
      <c r="K97" s="18" t="n"/>
      <c r="L97" s="18" t="n"/>
      <c r="M97" s="20" t="n"/>
      <c r="N97" s="24">
        <f>IF($A97="","",IF(AND(ISNUMBER($E97),Assumptions!$B$6&lt;&gt;"",$E97&gt;Assumptions!$B$6),"Check premium estimate",IF($L97&lt;&gt;"Open","",IF($M97="","Review date needed",IF(NOT(ISNUMBER($M97)),"Check review date",IF(Assumptions!$B$5="","Review interval needed",IF(TODAY()-$M97&gt;Assumptions!$B$5,"Review overdue","Current")))))))</f>
        <v/>
      </c>
      <c r="O97" s="19" t="n"/>
    </row>
    <row r="98">
      <c r="A98" s="18" t="n"/>
      <c r="B98" s="19" t="n"/>
      <c r="C98" s="20" t="n"/>
      <c r="D98" s="18" t="n"/>
      <c r="E98" s="21" t="n"/>
      <c r="F98" s="18" t="n"/>
      <c r="G98" s="25">
        <f>IF(OR($A98="",$F98=""),"",IFERROR(VLOOKUP($F98,Assumptions!$A$10:$B$15,2,FALSE),""))</f>
        <v/>
      </c>
      <c r="H98" s="26">
        <f>IF(OR($A98="",$L98&lt;&gt;"Open",NOT(ISNUMBER($E98)),NOT(ISNUMBER($G98))),"",IFERROR($E98*$G98,""))</f>
        <v/>
      </c>
      <c r="I98" s="25">
        <f>IF(OR($A98="",$D98=""),"",IFERROR(VLOOKUP($D98,Assumptions!$D$10:$E$15,2,FALSE),""))</f>
        <v/>
      </c>
      <c r="J98" s="26">
        <f>IF(OR($A98="",NOT(ISNUMBER($H98)),NOT(ISNUMBER($I98))),"",IFERROR($H98*$I98,""))</f>
        <v/>
      </c>
      <c r="K98" s="18" t="n"/>
      <c r="L98" s="18" t="n"/>
      <c r="M98" s="20" t="n"/>
      <c r="N98" s="27">
        <f>IF($A98="","",IF(AND(ISNUMBER($E98),Assumptions!$B$6&lt;&gt;"",$E98&gt;Assumptions!$B$6),"Check premium estimate",IF($L98&lt;&gt;"Open","",IF($M98="","Review date needed",IF(NOT(ISNUMBER($M98)),"Check review date",IF(Assumptions!$B$5="","Review interval needed",IF(TODAY()-$M98&gt;Assumptions!$B$5,"Review overdue","Current")))))))</f>
        <v/>
      </c>
      <c r="O98" s="19" t="n"/>
    </row>
    <row r="99">
      <c r="A99" s="18" t="n"/>
      <c r="B99" s="19" t="n"/>
      <c r="C99" s="20" t="n"/>
      <c r="D99" s="18" t="n"/>
      <c r="E99" s="21" t="n"/>
      <c r="F99" s="18" t="n"/>
      <c r="G99" s="22">
        <f>IF(OR($A99="",$F99=""),"",IFERROR(VLOOKUP($F99,Assumptions!$A$10:$B$15,2,FALSE),""))</f>
        <v/>
      </c>
      <c r="H99" s="23">
        <f>IF(OR($A99="",$L99&lt;&gt;"Open",NOT(ISNUMBER($E99)),NOT(ISNUMBER($G99))),"",IFERROR($E99*$G99,""))</f>
        <v/>
      </c>
      <c r="I99" s="22">
        <f>IF(OR($A99="",$D99=""),"",IFERROR(VLOOKUP($D99,Assumptions!$D$10:$E$15,2,FALSE),""))</f>
        <v/>
      </c>
      <c r="J99" s="23">
        <f>IF(OR($A99="",NOT(ISNUMBER($H99)),NOT(ISNUMBER($I99))),"",IFERROR($H99*$I99,""))</f>
        <v/>
      </c>
      <c r="K99" s="18" t="n"/>
      <c r="L99" s="18" t="n"/>
      <c r="M99" s="20" t="n"/>
      <c r="N99" s="24">
        <f>IF($A99="","",IF(AND(ISNUMBER($E99),Assumptions!$B$6&lt;&gt;"",$E99&gt;Assumptions!$B$6),"Check premium estimate",IF($L99&lt;&gt;"Open","",IF($M99="","Review date needed",IF(NOT(ISNUMBER($M99)),"Check review date",IF(Assumptions!$B$5="","Review interval needed",IF(TODAY()-$M99&gt;Assumptions!$B$5,"Review overdue","Current")))))))</f>
        <v/>
      </c>
      <c r="O99" s="19" t="n"/>
    </row>
    <row r="100">
      <c r="A100" s="18" t="n"/>
      <c r="B100" s="19" t="n"/>
      <c r="C100" s="20" t="n"/>
      <c r="D100" s="18" t="n"/>
      <c r="E100" s="21" t="n"/>
      <c r="F100" s="18" t="n"/>
      <c r="G100" s="25">
        <f>IF(OR($A100="",$F100=""),"",IFERROR(VLOOKUP($F100,Assumptions!$A$10:$B$15,2,FALSE),""))</f>
        <v/>
      </c>
      <c r="H100" s="26">
        <f>IF(OR($A100="",$L100&lt;&gt;"Open",NOT(ISNUMBER($E100)),NOT(ISNUMBER($G100))),"",IFERROR($E100*$G100,""))</f>
        <v/>
      </c>
      <c r="I100" s="25">
        <f>IF(OR($A100="",$D100=""),"",IFERROR(VLOOKUP($D100,Assumptions!$D$10:$E$15,2,FALSE),""))</f>
        <v/>
      </c>
      <c r="J100" s="26">
        <f>IF(OR($A100="",NOT(ISNUMBER($H100)),NOT(ISNUMBER($I100))),"",IFERROR($H100*$I100,""))</f>
        <v/>
      </c>
      <c r="K100" s="18" t="n"/>
      <c r="L100" s="18" t="n"/>
      <c r="M100" s="20" t="n"/>
      <c r="N100" s="27">
        <f>IF($A100="","",IF(AND(ISNUMBER($E100),Assumptions!$B$6&lt;&gt;"",$E100&gt;Assumptions!$B$6),"Check premium estimate",IF($L100&lt;&gt;"Open","",IF($M100="","Review date needed",IF(NOT(ISNUMBER($M100)),"Check review date",IF(Assumptions!$B$5="","Review interval needed",IF(TODAY()-$M100&gt;Assumptions!$B$5,"Review overdue","Current")))))))</f>
        <v/>
      </c>
      <c r="O100" s="19" t="n"/>
    </row>
    <row r="101">
      <c r="A101" s="18" t="n"/>
      <c r="B101" s="19" t="n"/>
      <c r="C101" s="20" t="n"/>
      <c r="D101" s="18" t="n"/>
      <c r="E101" s="21" t="n"/>
      <c r="F101" s="18" t="n"/>
      <c r="G101" s="22">
        <f>IF(OR($A101="",$F101=""),"",IFERROR(VLOOKUP($F101,Assumptions!$A$10:$B$15,2,FALSE),""))</f>
        <v/>
      </c>
      <c r="H101" s="23">
        <f>IF(OR($A101="",$L101&lt;&gt;"Open",NOT(ISNUMBER($E101)),NOT(ISNUMBER($G101))),"",IFERROR($E101*$G101,""))</f>
        <v/>
      </c>
      <c r="I101" s="22">
        <f>IF(OR($A101="",$D101=""),"",IFERROR(VLOOKUP($D101,Assumptions!$D$10:$E$15,2,FALSE),""))</f>
        <v/>
      </c>
      <c r="J101" s="23">
        <f>IF(OR($A101="",NOT(ISNUMBER($H101)),NOT(ISNUMBER($I101))),"",IFERROR($H101*$I101,""))</f>
        <v/>
      </c>
      <c r="K101" s="18" t="n"/>
      <c r="L101" s="18" t="n"/>
      <c r="M101" s="20" t="n"/>
      <c r="N101" s="24">
        <f>IF($A101="","",IF(AND(ISNUMBER($E101),Assumptions!$B$6&lt;&gt;"",$E101&gt;Assumptions!$B$6),"Check premium estimate",IF($L101&lt;&gt;"Open","",IF($M101="","Review date needed",IF(NOT(ISNUMBER($M101)),"Check review date",IF(Assumptions!$B$5="","Review interval needed",IF(TODAY()-$M101&gt;Assumptions!$B$5,"Review overdue","Current")))))))</f>
        <v/>
      </c>
      <c r="O101" s="19" t="n"/>
    </row>
    <row r="102">
      <c r="A102" s="18" t="n"/>
      <c r="B102" s="19" t="n"/>
      <c r="C102" s="20" t="n"/>
      <c r="D102" s="18" t="n"/>
      <c r="E102" s="21" t="n"/>
      <c r="F102" s="18" t="n"/>
      <c r="G102" s="25">
        <f>IF(OR($A102="",$F102=""),"",IFERROR(VLOOKUP($F102,Assumptions!$A$10:$B$15,2,FALSE),""))</f>
        <v/>
      </c>
      <c r="H102" s="26">
        <f>IF(OR($A102="",$L102&lt;&gt;"Open",NOT(ISNUMBER($E102)),NOT(ISNUMBER($G102))),"",IFERROR($E102*$G102,""))</f>
        <v/>
      </c>
      <c r="I102" s="25">
        <f>IF(OR($A102="",$D102=""),"",IFERROR(VLOOKUP($D102,Assumptions!$D$10:$E$15,2,FALSE),""))</f>
        <v/>
      </c>
      <c r="J102" s="26">
        <f>IF(OR($A102="",NOT(ISNUMBER($H102)),NOT(ISNUMBER($I102))),"",IFERROR($H102*$I102,""))</f>
        <v/>
      </c>
      <c r="K102" s="18" t="n"/>
      <c r="L102" s="18" t="n"/>
      <c r="M102" s="20" t="n"/>
      <c r="N102" s="27">
        <f>IF($A102="","",IF(AND(ISNUMBER($E102),Assumptions!$B$6&lt;&gt;"",$E102&gt;Assumptions!$B$6),"Check premium estimate",IF($L102&lt;&gt;"Open","",IF($M102="","Review date needed",IF(NOT(ISNUMBER($M102)),"Check review date",IF(Assumptions!$B$5="","Review interval needed",IF(TODAY()-$M102&gt;Assumptions!$B$5,"Review overdue","Current")))))))</f>
        <v/>
      </c>
      <c r="O102" s="19" t="n"/>
    </row>
    <row r="103">
      <c r="A103" s="18" t="n"/>
      <c r="B103" s="19" t="n"/>
      <c r="C103" s="20" t="n"/>
      <c r="D103" s="18" t="n"/>
      <c r="E103" s="21" t="n"/>
      <c r="F103" s="18" t="n"/>
      <c r="G103" s="22">
        <f>IF(OR($A103="",$F103=""),"",IFERROR(VLOOKUP($F103,Assumptions!$A$10:$B$15,2,FALSE),""))</f>
        <v/>
      </c>
      <c r="H103" s="23">
        <f>IF(OR($A103="",$L103&lt;&gt;"Open",NOT(ISNUMBER($E103)),NOT(ISNUMBER($G103))),"",IFERROR($E103*$G103,""))</f>
        <v/>
      </c>
      <c r="I103" s="22">
        <f>IF(OR($A103="",$D103=""),"",IFERROR(VLOOKUP($D103,Assumptions!$D$10:$E$15,2,FALSE),""))</f>
        <v/>
      </c>
      <c r="J103" s="23">
        <f>IF(OR($A103="",NOT(ISNUMBER($H103)),NOT(ISNUMBER($I103))),"",IFERROR($H103*$I103,""))</f>
        <v/>
      </c>
      <c r="K103" s="18" t="n"/>
      <c r="L103" s="18" t="n"/>
      <c r="M103" s="20" t="n"/>
      <c r="N103" s="24">
        <f>IF($A103="","",IF(AND(ISNUMBER($E103),Assumptions!$B$6&lt;&gt;"",$E103&gt;Assumptions!$B$6),"Check premium estimate",IF($L103&lt;&gt;"Open","",IF($M103="","Review date needed",IF(NOT(ISNUMBER($M103)),"Check review date",IF(Assumptions!$B$5="","Review interval needed",IF(TODAY()-$M103&gt;Assumptions!$B$5,"Review overdue","Current")))))))</f>
        <v/>
      </c>
      <c r="O103" s="19" t="n"/>
    </row>
    <row r="104">
      <c r="A104" s="18" t="n"/>
      <c r="B104" s="19" t="n"/>
      <c r="C104" s="20" t="n"/>
      <c r="D104" s="18" t="n"/>
      <c r="E104" s="21" t="n"/>
      <c r="F104" s="18" t="n"/>
      <c r="G104" s="25">
        <f>IF(OR($A104="",$F104=""),"",IFERROR(VLOOKUP($F104,Assumptions!$A$10:$B$15,2,FALSE),""))</f>
        <v/>
      </c>
      <c r="H104" s="26">
        <f>IF(OR($A104="",$L104&lt;&gt;"Open",NOT(ISNUMBER($E104)),NOT(ISNUMBER($G104))),"",IFERROR($E104*$G104,""))</f>
        <v/>
      </c>
      <c r="I104" s="25">
        <f>IF(OR($A104="",$D104=""),"",IFERROR(VLOOKUP($D104,Assumptions!$D$10:$E$15,2,FALSE),""))</f>
        <v/>
      </c>
      <c r="J104" s="26">
        <f>IF(OR($A104="",NOT(ISNUMBER($H104)),NOT(ISNUMBER($I104))),"",IFERROR($H104*$I104,""))</f>
        <v/>
      </c>
      <c r="K104" s="18" t="n"/>
      <c r="L104" s="18" t="n"/>
      <c r="M104" s="20" t="n"/>
      <c r="N104" s="27">
        <f>IF($A104="","",IF(AND(ISNUMBER($E104),Assumptions!$B$6&lt;&gt;"",$E104&gt;Assumptions!$B$6),"Check premium estimate",IF($L104&lt;&gt;"Open","",IF($M104="","Review date needed",IF(NOT(ISNUMBER($M104)),"Check review date",IF(Assumptions!$B$5="","Review interval needed",IF(TODAY()-$M104&gt;Assumptions!$B$5,"Review overdue","Current")))))))</f>
        <v/>
      </c>
      <c r="O104" s="19" t="n"/>
    </row>
  </sheetData>
  <autoFilter ref="A4:O104"/>
  <mergeCells count="1">
    <mergeCell ref="A1:O1"/>
  </mergeCells>
  <conditionalFormatting sqref="N5:N104">
    <cfRule type="expression" priority="1" dxfId="0">
      <formula>AND($N5&lt;&gt;"",$N5&lt;&gt;"Current")</formula>
    </cfRule>
    <cfRule type="expression" priority="2" dxfId="1">
      <formula>$N5="Current"</formula>
    </cfRule>
  </conditionalFormatting>
  <dataValidations count="6">
    <dataValidation sqref="C5:C104 M5:M104" showDropDown="0" showInputMessage="0" showErrorMessage="0" allowBlank="0" errorTitle="Check the date" error="Enter a valid date within the permitted planning period." promptTitle="Planning date" prompt="Enter a date in MM/DD/YYYY format." type="date" operator="between">
      <formula1>DATE(2025,1,1)</formula1>
      <formula2>DATE(2036,12,31)</formula2>
    </dataValidation>
    <dataValidation sqref="E5:E104" showDropDown="0" showInputMessage="0" showErrorMessage="0" allowBlank="0" errorTitle="Check the premium" error="Enter a number from $0.00 through $100,000,000.00." promptTitle="Estimated annual premium" prompt="Enter a nonnegative planning estimate." type="decimal" operator="between">
      <formula1>0</formula1>
      <formula2>100000000</formula2>
    </dataValidation>
    <dataValidation sqref="F5:F104" showDropDown="0" showInputMessage="0" showErrorMessage="0" allowBlank="0" errorTitle="Choose a stage" error="Select a stage from the editable assumptions list." type="list">
      <formula1>$Q$5:$Q$10</formula1>
    </dataValidation>
    <dataValidation sqref="D5:D104" showDropDown="0" showInputMessage="0" showErrorMessage="0" allowBlank="0" errorTitle="Choose a line" error="Select a line of business from the editable assumptions list." type="list">
      <formula1>$R$5:$R$10</formula1>
    </dataValidation>
    <dataValidation sqref="L5:L104" showDropDown="0" showInputMessage="0" showErrorMessage="0" allowBlank="0" errorTitle="Choose a status" error="Select a status from the editable assumptions list." type="list">
      <formula1>$S$5:$S$8</formula1>
    </dataValidation>
    <dataValidation sqref="K5:K104" showDropDown="0" showInputMessage="0" showErrorMessage="0" allowBlank="0" errorTitle="Choose an owner" error="Select a fictional owner from the editable assumptions list." type="list">
      <formula1>$T$5:$T$8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F7B78"/>
    <outlinePr summaryBelow="1" summaryRight="1"/>
    <pageSetUpPr/>
  </sheetPr>
  <dimension ref="A1:I15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3" customWidth="1" min="3" max="3"/>
    <col width="27" customWidth="1" min="4" max="4"/>
    <col width="18" customWidth="1" min="5" max="5"/>
    <col width="3" customWidth="1" min="6" max="6"/>
    <col width="23" customWidth="1" min="7" max="7"/>
    <col width="3" customWidth="1" min="8" max="8"/>
    <col width="15" customWidth="1" min="9" max="9"/>
  </cols>
  <sheetData>
    <row r="1" ht="28" customHeight="1">
      <c r="A1" s="1" t="inlineStr">
        <is>
          <t>Forecast Assumptions and Lists</t>
        </is>
      </c>
      <c r="B1" s="33" t="n"/>
      <c r="C1" s="33" t="n"/>
      <c r="D1" s="33" t="n"/>
      <c r="E1" s="33" t="n"/>
      <c r="F1" s="33" t="n"/>
      <c r="G1" s="33" t="n"/>
      <c r="H1" s="33" t="n"/>
      <c r="I1" s="34" t="n"/>
    </row>
    <row r="2">
      <c r="A2" s="28" t="inlineStr">
        <is>
          <t>Forecast Control</t>
        </is>
      </c>
      <c r="B2" s="28" t="inlineStr">
        <is>
          <t>Editable Value</t>
        </is>
      </c>
    </row>
    <row r="3">
      <c r="A3" s="9" t="inlineStr">
        <is>
          <t>Forecast start date</t>
        </is>
      </c>
      <c r="B3" s="29" t="n">
        <v>46266</v>
      </c>
    </row>
    <row r="4">
      <c r="A4" s="9" t="inlineStr">
        <is>
          <t>Forecast end date</t>
        </is>
      </c>
      <c r="B4" s="29" t="n">
        <v>46630</v>
      </c>
    </row>
    <row r="5">
      <c r="A5" s="9" t="inlineStr">
        <is>
          <t>Review interval (days)</t>
        </is>
      </c>
      <c r="B5" s="30" t="n">
        <v>30</v>
      </c>
    </row>
    <row r="6">
      <c r="A6" s="9" t="inlineStr">
        <is>
          <t>Premium review limit</t>
        </is>
      </c>
      <c r="B6" s="31" t="n">
        <v>250000</v>
      </c>
    </row>
    <row r="7" ht="42" customHeight="1">
      <c r="A7" s="3" t="inlineStr">
        <is>
          <t>Planning assumptions only. Verify commission rates and opportunity details before use. This workbook does not provide coverage advice, binding authority, or external connectivity.</t>
        </is>
      </c>
    </row>
    <row r="8"/>
    <row r="9">
      <c r="A9" s="8" t="inlineStr">
        <is>
          <t>Stage</t>
        </is>
      </c>
      <c r="B9" s="8" t="inlineStr">
        <is>
          <t>Win Probability</t>
        </is>
      </c>
      <c r="D9" s="8" t="inlineStr">
        <is>
          <t>Line of Business</t>
        </is>
      </c>
      <c r="E9" s="8" t="inlineStr">
        <is>
          <t>Commission Rate</t>
        </is>
      </c>
      <c r="G9" s="8" t="inlineStr">
        <is>
          <t>Fictional Owner</t>
        </is>
      </c>
      <c r="I9" s="8" t="inlineStr">
        <is>
          <t>Status</t>
        </is>
      </c>
    </row>
    <row r="10">
      <c r="A10" s="18" t="inlineStr">
        <is>
          <t>Initial Contact</t>
        </is>
      </c>
      <c r="B10" s="32" t="n">
        <v>0.1</v>
      </c>
      <c r="D10" s="18" t="inlineStr">
        <is>
          <t>Personal Auto</t>
        </is>
      </c>
      <c r="E10" s="32" t="n">
        <v>0.12</v>
      </c>
      <c r="G10" s="18" t="inlineStr">
        <is>
          <t>Jordan Example</t>
        </is>
      </c>
      <c r="I10" s="18" t="inlineStr">
        <is>
          <t>Open</t>
        </is>
      </c>
    </row>
    <row r="11">
      <c r="A11" s="18" t="inlineStr">
        <is>
          <t>Needs Review</t>
        </is>
      </c>
      <c r="B11" s="32" t="n">
        <v>0.25</v>
      </c>
      <c r="D11" s="18" t="inlineStr">
        <is>
          <t>Homeowners</t>
        </is>
      </c>
      <c r="E11" s="32" t="n">
        <v>0.15</v>
      </c>
      <c r="G11" s="18" t="inlineStr">
        <is>
          <t>Casey Sample</t>
        </is>
      </c>
      <c r="I11" s="18" t="inlineStr">
        <is>
          <t>On Hold</t>
        </is>
      </c>
    </row>
    <row r="12">
      <c r="A12" s="18" t="inlineStr">
        <is>
          <t>Quote in Progress</t>
        </is>
      </c>
      <c r="B12" s="32" t="n">
        <v>0.5</v>
      </c>
      <c r="D12" s="18" t="inlineStr">
        <is>
          <t>Commercial Package</t>
        </is>
      </c>
      <c r="E12" s="32" t="n">
        <v>0.13</v>
      </c>
      <c r="G12" s="18" t="inlineStr">
        <is>
          <t>Morgan Placeholder</t>
        </is>
      </c>
      <c r="I12" s="18" t="inlineStr">
        <is>
          <t>Won</t>
        </is>
      </c>
    </row>
    <row r="13">
      <c r="A13" s="18" t="inlineStr">
        <is>
          <t>Proposal Presented</t>
        </is>
      </c>
      <c r="B13" s="32" t="n">
        <v>0.7</v>
      </c>
      <c r="D13" s="18" t="inlineStr">
        <is>
          <t>General Liability</t>
        </is>
      </c>
      <c r="E13" s="32" t="n">
        <v>0.14</v>
      </c>
      <c r="G13" s="18" t="inlineStr">
        <is>
          <t>Taylor Example</t>
        </is>
      </c>
      <c r="I13" s="18" t="inlineStr">
        <is>
          <t>Lost</t>
        </is>
      </c>
    </row>
    <row r="14">
      <c r="A14" s="18" t="inlineStr">
        <is>
          <t>Verbal Commitment</t>
        </is>
      </c>
      <c r="B14" s="32" t="n">
        <v>0.9</v>
      </c>
      <c r="D14" s="18" t="inlineStr">
        <is>
          <t>Workers' Compensation</t>
        </is>
      </c>
      <c r="E14" s="32" t="n">
        <v>0.1</v>
      </c>
    </row>
    <row r="15">
      <c r="A15" s="18" t="inlineStr">
        <is>
          <t>Closed Won</t>
        </is>
      </c>
      <c r="B15" s="32" t="n">
        <v>1</v>
      </c>
      <c r="D15" s="18" t="inlineStr">
        <is>
          <t>Cyber Liability</t>
        </is>
      </c>
      <c r="E15" s="32" t="n">
        <v>0.16</v>
      </c>
    </row>
  </sheetData>
  <mergeCells count="1">
    <mergeCell ref="A1:I1"/>
  </mergeCells>
  <dataValidations count="4">
    <dataValidation sqref="B3:B4" showDropDown="0" showInputMessage="0" showErrorMessage="0" allowBlank="0" errorTitle="Check the forecast date" error="Enter a valid forecast date within the permitted planning period." type="date" operator="between">
      <formula1>DATE(2025,1,1)</formula1>
      <formula2>DATE(2036,12,31)</formula2>
    </dataValidation>
    <dataValidation sqref="B5" showDropDown="0" showInputMessage="0" showErrorMessage="0" allowBlank="0" errorTitle="Check the interval" error="Enter a whole number from 1 through 365." type="whole" operator="between">
      <formula1>1</formula1>
      <formula2>365</formula2>
    </dataValidation>
    <dataValidation sqref="B6" showDropDown="0" showInputMessage="0" showErrorMessage="0" allowBlank="0" errorTitle="Check the limit" error="Enter a number from $0.00 through $100,000,000.00." type="decimal" operator="between">
      <formula1>0</formula1>
      <formula2>100000000</formula2>
    </dataValidation>
    <dataValidation sqref="B10:B15 E10:E15" showDropDown="0" showInputMessage="0" showErrorMessage="0" allowBlank="0" errorTitle="Check the rate" error="Enter a decimal rate from 0 through 1." type="decimal" operator="between">
      <formula1>0</formula1>
      <formula2>1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Agency Planning Workbook</dc:creator>
  <dc:title xmlns:dc="http://purl.org/dc/elements/1.1/">Insurance Sales Forecast Spreadsheet</dc:title>
  <dc:subject xmlns:dc="http://purl.org/dc/elements/1.1/">Weighted new-business premium and commission planning</dc:subject>
  <dcterms:created xmlns:dcterms="http://purl.org/dc/terms/" xmlns:xsi="http://www.w3.org/2001/XMLSchema-instance" xsi:type="dcterms:W3CDTF">2026-09-10T09:28:51Z</dcterms:created>
  <dcterms:modified xmlns:dcterms="http://purl.org/dc/terms/" xmlns:xsi="http://www.w3.org/2001/XMLSchema-instance" xsi:type="dcterms:W3CDTF">2026-09-10T09:28:51+00:00Z</dcterms:modified>
</cp:coreProperties>
</file>