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ospect Plan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'Summary'!$A$8:$K$108</definedName>
    <definedName name="_xlnm._FilterDatabase" localSheetId="1" hidden="1">'Prospect Plan'!$A$4:$M$104</definedName>
    <definedName name="_xlnm._FilterDatabase" localSheetId="2" hidden="1">'Assumptions'!$A$10:$E$110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D7079"/>
      <sz val="9"/>
    </font>
    <font>
      <name val="Calibri"/>
      <b val="1"/>
      <color rgb="00FFFFFF"/>
      <sz val="10"/>
    </font>
    <font>
      <name val="Calibri"/>
      <b val="1"/>
      <color rgb="00173B57"/>
      <sz val="10"/>
    </font>
    <font>
      <name val="Calibri"/>
      <color rgb="00243642"/>
      <sz val="10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3F7F8"/>
      </patternFill>
    </fill>
    <fill>
      <patternFill patternType="solid">
        <fgColor rgb="00FFF1D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9" fontId="4" fillId="6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9" fontId="5" fillId="4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9" fontId="5" fillId="6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right" vertical="center"/>
    </xf>
    <xf numFmtId="9" fontId="5" fillId="5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top" wrapText="1"/>
    </xf>
    <xf numFmtId="165" fontId="5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11" customWidth="1" min="3" max="3"/>
    <col width="17" customWidth="1" min="4" max="4"/>
    <col width="12" customWidth="1" min="5" max="5"/>
    <col width="12" customWidth="1" min="6" max="6"/>
    <col width="19" customWidth="1" min="7" max="7"/>
    <col width="19" customWidth="1" min="8" max="8"/>
    <col width="12" customWidth="1" min="9" max="9"/>
    <col width="13" customWidth="1" min="10" max="10"/>
    <col width="15" customWidth="1" min="11" max="11"/>
  </cols>
  <sheetData>
    <row r="1" ht="26" customHeight="1">
      <c r="A1" s="1" t="inlineStr">
        <is>
          <t>Insurance Territory Sales Planner — Summary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5" t="n"/>
    </row>
    <row r="2" ht="28" customHeight="1">
      <c r="A2" s="3" t="inlineStr">
        <is>
          <t>Indicators are calculated from the Prospect Plan and editable Assumptions entries. All examples are fictional.</t>
        </is>
      </c>
    </row>
    <row r="3" ht="20" customHeight="1">
      <c r="A3" s="4" t="inlineStr">
        <is>
          <t>Calculated Indicators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</row>
    <row r="4">
      <c r="A4" s="5" t="inlineStr">
        <is>
          <t>As of Date</t>
        </is>
      </c>
      <c r="B4" s="36">
        <f>Assumptions!$B$4</f>
        <v/>
      </c>
      <c r="C4" s="5" t="inlineStr">
        <is>
          <t>Entered Prospects</t>
        </is>
      </c>
      <c r="D4" s="7">
        <f>COUNTIF('Prospect Plan'!$A$5:$A$104,"&lt;&gt;")</f>
        <v/>
      </c>
      <c r="E4" s="5" t="inlineStr">
        <is>
          <t>Open Prospects</t>
        </is>
      </c>
      <c r="F4" s="7">
        <f>COUNTIFS('Prospect Plan'!$A$5:$A$104,"&lt;&gt;",'Prospect Plan'!$F$5:$F$104,"&lt;&gt;Won",'Prospect Plan'!$F$5:$F$104,"&lt;&gt;Lost")</f>
        <v/>
      </c>
      <c r="G4" s="5" t="inlineStr">
        <is>
          <t>Action Checks</t>
        </is>
      </c>
      <c r="H4" s="7">
        <f>COUNTIF('Prospect Plan'!$L$5:$L$104,"Check*")+COUNTIF('Prospect Plan'!$L$5:$L$104,"Next action needed")</f>
        <v/>
      </c>
      <c r="I4" s="5" t="inlineStr">
        <is>
          <t>Unassigned Territories</t>
        </is>
      </c>
      <c r="J4" s="7">
        <f>COUNTIFS('Prospect Plan'!$A$5:$A$104,"&lt;&gt;",'Prospect Plan'!$D$5:$D$104,"")</f>
        <v/>
      </c>
    </row>
    <row r="5">
      <c r="A5" s="5" t="inlineStr">
        <is>
          <t>Estimated Annual Premium</t>
        </is>
      </c>
      <c r="B5" s="37">
        <f>SUMIFS('Prospect Plan'!$G$5:$G$104,'Prospect Plan'!$A$5:$A$104,"&lt;&gt;")</f>
        <v/>
      </c>
      <c r="C5" s="5" t="inlineStr">
        <is>
          <t>Weighted Pipeline</t>
        </is>
      </c>
      <c r="D5" s="37">
        <f>SUM('Prospect Plan'!$I$5:$I$104)</f>
        <v/>
      </c>
      <c r="E5" s="5" t="inlineStr">
        <is>
          <t>Active Territory Goal</t>
        </is>
      </c>
      <c r="F5" s="37">
        <f>SUMIF(Assumptions!$E$11:$E$110,"Yes",Assumptions!$C$11:$C$110)</f>
        <v/>
      </c>
      <c r="G5" s="5" t="inlineStr">
        <is>
          <t>Weighted Pipeline / Goal</t>
        </is>
      </c>
      <c r="H5" s="9">
        <f>IFERROR($D$5/$F$5,"")</f>
        <v/>
      </c>
      <c r="I5" s="5" t="inlineStr">
        <is>
          <t>Open Prospects / Active Capacity</t>
        </is>
      </c>
      <c r="J5" s="9">
        <f>IFERROR($F$4/SUMIF(Assumptions!$E$11:$E$110,"Yes",Assumptions!$D$11:$D$110),"")</f>
        <v/>
      </c>
    </row>
    <row r="6"/>
    <row r="7" ht="20" customHeight="1">
      <c r="A7" s="4" t="inlineStr">
        <is>
          <t>Territory Allocation</t>
        </is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</row>
    <row r="8" ht="30" customHeight="1">
      <c r="A8" s="10" t="inlineStr">
        <is>
          <t>Territory</t>
        </is>
      </c>
      <c r="B8" s="10" t="inlineStr">
        <is>
          <t>Default Owner</t>
        </is>
      </c>
      <c r="C8" s="10" t="inlineStr">
        <is>
          <t>Active</t>
        </is>
      </c>
      <c r="D8" s="10" t="inlineStr">
        <is>
          <t>Annual Goal</t>
        </is>
      </c>
      <c r="E8" s="10" t="inlineStr">
        <is>
          <t>Capacity</t>
        </is>
      </c>
      <c r="F8" s="10" t="inlineStr">
        <is>
          <t>Prospects</t>
        </is>
      </c>
      <c r="G8" s="10" t="inlineStr">
        <is>
          <t>Estimated Premium</t>
        </is>
      </c>
      <c r="H8" s="10" t="inlineStr">
        <is>
          <t>Weighted Premium</t>
        </is>
      </c>
      <c r="I8" s="10" t="inlineStr">
        <is>
          <t>Goal %</t>
        </is>
      </c>
      <c r="J8" s="10" t="inlineStr">
        <is>
          <t>Capacity %</t>
        </is>
      </c>
      <c r="K8" s="10" t="inlineStr">
        <is>
          <t>Action Checks</t>
        </is>
      </c>
    </row>
    <row r="9" ht="20" customHeight="1">
      <c r="A9" s="11">
        <f>IF(Assumptions!$A$11="","",Assumptions!$A$11)</f>
        <v/>
      </c>
      <c r="B9" s="11">
        <f>IF($A9="","",IFERROR(VLOOKUP($A9,Assumptions!$A$11:$E$110,2,FALSE),""))</f>
        <v/>
      </c>
      <c r="C9" s="12">
        <f>IF($A9="","",IFERROR(VLOOKUP($A9,Assumptions!$A$11:$E$110,5,FALSE),""))</f>
        <v/>
      </c>
      <c r="D9" s="38">
        <f>IF($A9="","",IFERROR(VLOOKUP($A9,Assumptions!$A$11:$E$110,3,FALSE),""))</f>
        <v/>
      </c>
      <c r="E9" s="14">
        <f>IF($A9="","",IFERROR(VLOOKUP($A9,Assumptions!$A$11:$E$110,4,FALSE),""))</f>
        <v/>
      </c>
      <c r="F9" s="14">
        <f>IF($A9="","",COUNTIFS('Prospect Plan'!$A$5:$A$104,"&lt;&gt;",'Prospect Plan'!$D$5:$D$104,$A9))</f>
        <v/>
      </c>
      <c r="G9" s="38">
        <f>IF($A9="","",SUMIFS('Prospect Plan'!$G$5:$G$104,'Prospect Plan'!$A$5:$A$104,"&lt;&gt;",'Prospect Plan'!$D$5:$D$104,$A9))</f>
        <v/>
      </c>
      <c r="H9" s="38">
        <f>IF($A9="","",SUMIFS('Prospect Plan'!$I$5:$I$104,'Prospect Plan'!$A$5:$A$104,"&lt;&gt;",'Prospect Plan'!$D$5:$D$104,$A9))</f>
        <v/>
      </c>
      <c r="I9" s="15">
        <f>IF($A9="","",IFERROR($H9/$D9,""))</f>
        <v/>
      </c>
      <c r="J9" s="15">
        <f>IF($A9="","",IFERROR($F9/$E9,""))</f>
        <v/>
      </c>
      <c r="K9" s="14">
        <f>IF($A9="","",COUNTIFS('Prospect Plan'!$A$5:$A$104,"&lt;&gt;",'Prospect Plan'!$D$5:$D$104,$A9,'Prospect Plan'!$L$5:$L$104,"Check*")+COUNTIFS('Prospect Plan'!$A$5:$A$104,"&lt;&gt;",'Prospect Plan'!$D$5:$D$104,$A9,'Prospect Plan'!$L$5:$L$104,"Next action needed"))</f>
        <v/>
      </c>
    </row>
    <row r="10" ht="20" customHeight="1">
      <c r="A10" s="16">
        <f>IF(Assumptions!$A$12="","",Assumptions!$A$12)</f>
        <v/>
      </c>
      <c r="B10" s="16">
        <f>IF($A10="","",IFERROR(VLOOKUP($A10,Assumptions!$A$11:$E$110,2,FALSE),""))</f>
        <v/>
      </c>
      <c r="C10" s="17">
        <f>IF($A10="","",IFERROR(VLOOKUP($A10,Assumptions!$A$11:$E$110,5,FALSE),""))</f>
        <v/>
      </c>
      <c r="D10" s="39">
        <f>IF($A10="","",IFERROR(VLOOKUP($A10,Assumptions!$A$11:$E$110,3,FALSE),""))</f>
        <v/>
      </c>
      <c r="E10" s="19">
        <f>IF($A10="","",IFERROR(VLOOKUP($A10,Assumptions!$A$11:$E$110,4,FALSE),""))</f>
        <v/>
      </c>
      <c r="F10" s="19">
        <f>IF($A10="","",COUNTIFS('Prospect Plan'!$A$5:$A$104,"&lt;&gt;",'Prospect Plan'!$D$5:$D$104,$A10))</f>
        <v/>
      </c>
      <c r="G10" s="39">
        <f>IF($A10="","",SUMIFS('Prospect Plan'!$G$5:$G$104,'Prospect Plan'!$A$5:$A$104,"&lt;&gt;",'Prospect Plan'!$D$5:$D$104,$A10))</f>
        <v/>
      </c>
      <c r="H10" s="39">
        <f>IF($A10="","",SUMIFS('Prospect Plan'!$I$5:$I$104,'Prospect Plan'!$A$5:$A$104,"&lt;&gt;",'Prospect Plan'!$D$5:$D$104,$A10))</f>
        <v/>
      </c>
      <c r="I10" s="20">
        <f>IF($A10="","",IFERROR($H10/$D10,""))</f>
        <v/>
      </c>
      <c r="J10" s="20">
        <f>IF($A10="","",IFERROR($F10/$E10,""))</f>
        <v/>
      </c>
      <c r="K10" s="19">
        <f>IF($A10="","",COUNTIFS('Prospect Plan'!$A$5:$A$104,"&lt;&gt;",'Prospect Plan'!$D$5:$D$104,$A10,'Prospect Plan'!$L$5:$L$104,"Check*")+COUNTIFS('Prospect Plan'!$A$5:$A$104,"&lt;&gt;",'Prospect Plan'!$D$5:$D$104,$A10,'Prospect Plan'!$L$5:$L$104,"Next action needed"))</f>
        <v/>
      </c>
    </row>
    <row r="11" ht="20" customHeight="1">
      <c r="A11" s="11">
        <f>IF(Assumptions!$A$13="","",Assumptions!$A$13)</f>
        <v/>
      </c>
      <c r="B11" s="11">
        <f>IF($A11="","",IFERROR(VLOOKUP($A11,Assumptions!$A$11:$E$110,2,FALSE),""))</f>
        <v/>
      </c>
      <c r="C11" s="12">
        <f>IF($A11="","",IFERROR(VLOOKUP($A11,Assumptions!$A$11:$E$110,5,FALSE),""))</f>
        <v/>
      </c>
      <c r="D11" s="38">
        <f>IF($A11="","",IFERROR(VLOOKUP($A11,Assumptions!$A$11:$E$110,3,FALSE),""))</f>
        <v/>
      </c>
      <c r="E11" s="14">
        <f>IF($A11="","",IFERROR(VLOOKUP($A11,Assumptions!$A$11:$E$110,4,FALSE),""))</f>
        <v/>
      </c>
      <c r="F11" s="14">
        <f>IF($A11="","",COUNTIFS('Prospect Plan'!$A$5:$A$104,"&lt;&gt;",'Prospect Plan'!$D$5:$D$104,$A11))</f>
        <v/>
      </c>
      <c r="G11" s="38">
        <f>IF($A11="","",SUMIFS('Prospect Plan'!$G$5:$G$104,'Prospect Plan'!$A$5:$A$104,"&lt;&gt;",'Prospect Plan'!$D$5:$D$104,$A11))</f>
        <v/>
      </c>
      <c r="H11" s="38">
        <f>IF($A11="","",SUMIFS('Prospect Plan'!$I$5:$I$104,'Prospect Plan'!$A$5:$A$104,"&lt;&gt;",'Prospect Plan'!$D$5:$D$104,$A11))</f>
        <v/>
      </c>
      <c r="I11" s="15">
        <f>IF($A11="","",IFERROR($H11/$D11,""))</f>
        <v/>
      </c>
      <c r="J11" s="15">
        <f>IF($A11="","",IFERROR($F11/$E11,""))</f>
        <v/>
      </c>
      <c r="K11" s="14">
        <f>IF($A11="","",COUNTIFS('Prospect Plan'!$A$5:$A$104,"&lt;&gt;",'Prospect Plan'!$D$5:$D$104,$A11,'Prospect Plan'!$L$5:$L$104,"Check*")+COUNTIFS('Prospect Plan'!$A$5:$A$104,"&lt;&gt;",'Prospect Plan'!$D$5:$D$104,$A11,'Prospect Plan'!$L$5:$L$104,"Next action needed"))</f>
        <v/>
      </c>
    </row>
    <row r="12" ht="20" customHeight="1">
      <c r="A12" s="16">
        <f>IF(Assumptions!$A$14="","",Assumptions!$A$14)</f>
        <v/>
      </c>
      <c r="B12" s="16">
        <f>IF($A12="","",IFERROR(VLOOKUP($A12,Assumptions!$A$11:$E$110,2,FALSE),""))</f>
        <v/>
      </c>
      <c r="C12" s="17">
        <f>IF($A12="","",IFERROR(VLOOKUP($A12,Assumptions!$A$11:$E$110,5,FALSE),""))</f>
        <v/>
      </c>
      <c r="D12" s="39">
        <f>IF($A12="","",IFERROR(VLOOKUP($A12,Assumptions!$A$11:$E$110,3,FALSE),""))</f>
        <v/>
      </c>
      <c r="E12" s="19">
        <f>IF($A12="","",IFERROR(VLOOKUP($A12,Assumptions!$A$11:$E$110,4,FALSE),""))</f>
        <v/>
      </c>
      <c r="F12" s="19">
        <f>IF($A12="","",COUNTIFS('Prospect Plan'!$A$5:$A$104,"&lt;&gt;",'Prospect Plan'!$D$5:$D$104,$A12))</f>
        <v/>
      </c>
      <c r="G12" s="39">
        <f>IF($A12="","",SUMIFS('Prospect Plan'!$G$5:$G$104,'Prospect Plan'!$A$5:$A$104,"&lt;&gt;",'Prospect Plan'!$D$5:$D$104,$A12))</f>
        <v/>
      </c>
      <c r="H12" s="39">
        <f>IF($A12="","",SUMIFS('Prospect Plan'!$I$5:$I$104,'Prospect Plan'!$A$5:$A$104,"&lt;&gt;",'Prospect Plan'!$D$5:$D$104,$A12))</f>
        <v/>
      </c>
      <c r="I12" s="20">
        <f>IF($A12="","",IFERROR($H12/$D12,""))</f>
        <v/>
      </c>
      <c r="J12" s="20">
        <f>IF($A12="","",IFERROR($F12/$E12,""))</f>
        <v/>
      </c>
      <c r="K12" s="19">
        <f>IF($A12="","",COUNTIFS('Prospect Plan'!$A$5:$A$104,"&lt;&gt;",'Prospect Plan'!$D$5:$D$104,$A12,'Prospect Plan'!$L$5:$L$104,"Check*")+COUNTIFS('Prospect Plan'!$A$5:$A$104,"&lt;&gt;",'Prospect Plan'!$D$5:$D$104,$A12,'Prospect Plan'!$L$5:$L$104,"Next action needed"))</f>
        <v/>
      </c>
    </row>
    <row r="13" ht="20" customHeight="1">
      <c r="A13" s="11">
        <f>IF(Assumptions!$A$15="","",Assumptions!$A$15)</f>
        <v/>
      </c>
      <c r="B13" s="11">
        <f>IF($A13="","",IFERROR(VLOOKUP($A13,Assumptions!$A$11:$E$110,2,FALSE),""))</f>
        <v/>
      </c>
      <c r="C13" s="12">
        <f>IF($A13="","",IFERROR(VLOOKUP($A13,Assumptions!$A$11:$E$110,5,FALSE),""))</f>
        <v/>
      </c>
      <c r="D13" s="38">
        <f>IF($A13="","",IFERROR(VLOOKUP($A13,Assumptions!$A$11:$E$110,3,FALSE),""))</f>
        <v/>
      </c>
      <c r="E13" s="14">
        <f>IF($A13="","",IFERROR(VLOOKUP($A13,Assumptions!$A$11:$E$110,4,FALSE),""))</f>
        <v/>
      </c>
      <c r="F13" s="14">
        <f>IF($A13="","",COUNTIFS('Prospect Plan'!$A$5:$A$104,"&lt;&gt;",'Prospect Plan'!$D$5:$D$104,$A13))</f>
        <v/>
      </c>
      <c r="G13" s="38">
        <f>IF($A13="","",SUMIFS('Prospect Plan'!$G$5:$G$104,'Prospect Plan'!$A$5:$A$104,"&lt;&gt;",'Prospect Plan'!$D$5:$D$104,$A13))</f>
        <v/>
      </c>
      <c r="H13" s="38">
        <f>IF($A13="","",SUMIFS('Prospect Plan'!$I$5:$I$104,'Prospect Plan'!$A$5:$A$104,"&lt;&gt;",'Prospect Plan'!$D$5:$D$104,$A13))</f>
        <v/>
      </c>
      <c r="I13" s="15">
        <f>IF($A13="","",IFERROR($H13/$D13,""))</f>
        <v/>
      </c>
      <c r="J13" s="15">
        <f>IF($A13="","",IFERROR($F13/$E13,""))</f>
        <v/>
      </c>
      <c r="K13" s="14">
        <f>IF($A13="","",COUNTIFS('Prospect Plan'!$A$5:$A$104,"&lt;&gt;",'Prospect Plan'!$D$5:$D$104,$A13,'Prospect Plan'!$L$5:$L$104,"Check*")+COUNTIFS('Prospect Plan'!$A$5:$A$104,"&lt;&gt;",'Prospect Plan'!$D$5:$D$104,$A13,'Prospect Plan'!$L$5:$L$104,"Next action needed"))</f>
        <v/>
      </c>
    </row>
    <row r="14" ht="20" customHeight="1">
      <c r="A14" s="16">
        <f>IF(Assumptions!$A$16="","",Assumptions!$A$16)</f>
        <v/>
      </c>
      <c r="B14" s="16">
        <f>IF($A14="","",IFERROR(VLOOKUP($A14,Assumptions!$A$11:$E$110,2,FALSE),""))</f>
        <v/>
      </c>
      <c r="C14" s="17">
        <f>IF($A14="","",IFERROR(VLOOKUP($A14,Assumptions!$A$11:$E$110,5,FALSE),""))</f>
        <v/>
      </c>
      <c r="D14" s="39">
        <f>IF($A14="","",IFERROR(VLOOKUP($A14,Assumptions!$A$11:$E$110,3,FALSE),""))</f>
        <v/>
      </c>
      <c r="E14" s="19">
        <f>IF($A14="","",IFERROR(VLOOKUP($A14,Assumptions!$A$11:$E$110,4,FALSE),""))</f>
        <v/>
      </c>
      <c r="F14" s="19">
        <f>IF($A14="","",COUNTIFS('Prospect Plan'!$A$5:$A$104,"&lt;&gt;",'Prospect Plan'!$D$5:$D$104,$A14))</f>
        <v/>
      </c>
      <c r="G14" s="39">
        <f>IF($A14="","",SUMIFS('Prospect Plan'!$G$5:$G$104,'Prospect Plan'!$A$5:$A$104,"&lt;&gt;",'Prospect Plan'!$D$5:$D$104,$A14))</f>
        <v/>
      </c>
      <c r="H14" s="39">
        <f>IF($A14="","",SUMIFS('Prospect Plan'!$I$5:$I$104,'Prospect Plan'!$A$5:$A$104,"&lt;&gt;",'Prospect Plan'!$D$5:$D$104,$A14))</f>
        <v/>
      </c>
      <c r="I14" s="20">
        <f>IF($A14="","",IFERROR($H14/$D14,""))</f>
        <v/>
      </c>
      <c r="J14" s="20">
        <f>IF($A14="","",IFERROR($F14/$E14,""))</f>
        <v/>
      </c>
      <c r="K14" s="19">
        <f>IF($A14="","",COUNTIFS('Prospect Plan'!$A$5:$A$104,"&lt;&gt;",'Prospect Plan'!$D$5:$D$104,$A14,'Prospect Plan'!$L$5:$L$104,"Check*")+COUNTIFS('Prospect Plan'!$A$5:$A$104,"&lt;&gt;",'Prospect Plan'!$D$5:$D$104,$A14,'Prospect Plan'!$L$5:$L$104,"Next action needed"))</f>
        <v/>
      </c>
    </row>
    <row r="15" ht="20" customHeight="1">
      <c r="A15" s="11">
        <f>IF(Assumptions!$A$17="","",Assumptions!$A$17)</f>
        <v/>
      </c>
      <c r="B15" s="11">
        <f>IF($A15="","",IFERROR(VLOOKUP($A15,Assumptions!$A$11:$E$110,2,FALSE),""))</f>
        <v/>
      </c>
      <c r="C15" s="12">
        <f>IF($A15="","",IFERROR(VLOOKUP($A15,Assumptions!$A$11:$E$110,5,FALSE),""))</f>
        <v/>
      </c>
      <c r="D15" s="38">
        <f>IF($A15="","",IFERROR(VLOOKUP($A15,Assumptions!$A$11:$E$110,3,FALSE),""))</f>
        <v/>
      </c>
      <c r="E15" s="14">
        <f>IF($A15="","",IFERROR(VLOOKUP($A15,Assumptions!$A$11:$E$110,4,FALSE),""))</f>
        <v/>
      </c>
      <c r="F15" s="14">
        <f>IF($A15="","",COUNTIFS('Prospect Plan'!$A$5:$A$104,"&lt;&gt;",'Prospect Plan'!$D$5:$D$104,$A15))</f>
        <v/>
      </c>
      <c r="G15" s="38">
        <f>IF($A15="","",SUMIFS('Prospect Plan'!$G$5:$G$104,'Prospect Plan'!$A$5:$A$104,"&lt;&gt;",'Prospect Plan'!$D$5:$D$104,$A15))</f>
        <v/>
      </c>
      <c r="H15" s="38">
        <f>IF($A15="","",SUMIFS('Prospect Plan'!$I$5:$I$104,'Prospect Plan'!$A$5:$A$104,"&lt;&gt;",'Prospect Plan'!$D$5:$D$104,$A15))</f>
        <v/>
      </c>
      <c r="I15" s="15">
        <f>IF($A15="","",IFERROR($H15/$D15,""))</f>
        <v/>
      </c>
      <c r="J15" s="15">
        <f>IF($A15="","",IFERROR($F15/$E15,""))</f>
        <v/>
      </c>
      <c r="K15" s="14">
        <f>IF($A15="","",COUNTIFS('Prospect Plan'!$A$5:$A$104,"&lt;&gt;",'Prospect Plan'!$D$5:$D$104,$A15,'Prospect Plan'!$L$5:$L$104,"Check*")+COUNTIFS('Prospect Plan'!$A$5:$A$104,"&lt;&gt;",'Prospect Plan'!$D$5:$D$104,$A15,'Prospect Plan'!$L$5:$L$104,"Next action needed"))</f>
        <v/>
      </c>
    </row>
    <row r="16" ht="20" customHeight="1">
      <c r="A16" s="16">
        <f>IF(Assumptions!$A$18="","",Assumptions!$A$18)</f>
        <v/>
      </c>
      <c r="B16" s="16">
        <f>IF($A16="","",IFERROR(VLOOKUP($A16,Assumptions!$A$11:$E$110,2,FALSE),""))</f>
        <v/>
      </c>
      <c r="C16" s="17">
        <f>IF($A16="","",IFERROR(VLOOKUP($A16,Assumptions!$A$11:$E$110,5,FALSE),""))</f>
        <v/>
      </c>
      <c r="D16" s="39">
        <f>IF($A16="","",IFERROR(VLOOKUP($A16,Assumptions!$A$11:$E$110,3,FALSE),""))</f>
        <v/>
      </c>
      <c r="E16" s="19">
        <f>IF($A16="","",IFERROR(VLOOKUP($A16,Assumptions!$A$11:$E$110,4,FALSE),""))</f>
        <v/>
      </c>
      <c r="F16" s="19">
        <f>IF($A16="","",COUNTIFS('Prospect Plan'!$A$5:$A$104,"&lt;&gt;",'Prospect Plan'!$D$5:$D$104,$A16))</f>
        <v/>
      </c>
      <c r="G16" s="39">
        <f>IF($A16="","",SUMIFS('Prospect Plan'!$G$5:$G$104,'Prospect Plan'!$A$5:$A$104,"&lt;&gt;",'Prospect Plan'!$D$5:$D$104,$A16))</f>
        <v/>
      </c>
      <c r="H16" s="39">
        <f>IF($A16="","",SUMIFS('Prospect Plan'!$I$5:$I$104,'Prospect Plan'!$A$5:$A$104,"&lt;&gt;",'Prospect Plan'!$D$5:$D$104,$A16))</f>
        <v/>
      </c>
      <c r="I16" s="20">
        <f>IF($A16="","",IFERROR($H16/$D16,""))</f>
        <v/>
      </c>
      <c r="J16" s="20">
        <f>IF($A16="","",IFERROR($F16/$E16,""))</f>
        <v/>
      </c>
      <c r="K16" s="19">
        <f>IF($A16="","",COUNTIFS('Prospect Plan'!$A$5:$A$104,"&lt;&gt;",'Prospect Plan'!$D$5:$D$104,$A16,'Prospect Plan'!$L$5:$L$104,"Check*")+COUNTIFS('Prospect Plan'!$A$5:$A$104,"&lt;&gt;",'Prospect Plan'!$D$5:$D$104,$A16,'Prospect Plan'!$L$5:$L$104,"Next action needed"))</f>
        <v/>
      </c>
    </row>
    <row r="17" ht="20" customHeight="1">
      <c r="A17" s="11">
        <f>IF(Assumptions!$A$19="","",Assumptions!$A$19)</f>
        <v/>
      </c>
      <c r="B17" s="11">
        <f>IF($A17="","",IFERROR(VLOOKUP($A17,Assumptions!$A$11:$E$110,2,FALSE),""))</f>
        <v/>
      </c>
      <c r="C17" s="12">
        <f>IF($A17="","",IFERROR(VLOOKUP($A17,Assumptions!$A$11:$E$110,5,FALSE),""))</f>
        <v/>
      </c>
      <c r="D17" s="38">
        <f>IF($A17="","",IFERROR(VLOOKUP($A17,Assumptions!$A$11:$E$110,3,FALSE),""))</f>
        <v/>
      </c>
      <c r="E17" s="14">
        <f>IF($A17="","",IFERROR(VLOOKUP($A17,Assumptions!$A$11:$E$110,4,FALSE),""))</f>
        <v/>
      </c>
      <c r="F17" s="14">
        <f>IF($A17="","",COUNTIFS('Prospect Plan'!$A$5:$A$104,"&lt;&gt;",'Prospect Plan'!$D$5:$D$104,$A17))</f>
        <v/>
      </c>
      <c r="G17" s="38">
        <f>IF($A17="","",SUMIFS('Prospect Plan'!$G$5:$G$104,'Prospect Plan'!$A$5:$A$104,"&lt;&gt;",'Prospect Plan'!$D$5:$D$104,$A17))</f>
        <v/>
      </c>
      <c r="H17" s="38">
        <f>IF($A17="","",SUMIFS('Prospect Plan'!$I$5:$I$104,'Prospect Plan'!$A$5:$A$104,"&lt;&gt;",'Prospect Plan'!$D$5:$D$104,$A17))</f>
        <v/>
      </c>
      <c r="I17" s="15">
        <f>IF($A17="","",IFERROR($H17/$D17,""))</f>
        <v/>
      </c>
      <c r="J17" s="15">
        <f>IF($A17="","",IFERROR($F17/$E17,""))</f>
        <v/>
      </c>
      <c r="K17" s="14">
        <f>IF($A17="","",COUNTIFS('Prospect Plan'!$A$5:$A$104,"&lt;&gt;",'Prospect Plan'!$D$5:$D$104,$A17,'Prospect Plan'!$L$5:$L$104,"Check*")+COUNTIFS('Prospect Plan'!$A$5:$A$104,"&lt;&gt;",'Prospect Plan'!$D$5:$D$104,$A17,'Prospect Plan'!$L$5:$L$104,"Next action needed"))</f>
        <v/>
      </c>
    </row>
    <row r="18" ht="20" customHeight="1">
      <c r="A18" s="16">
        <f>IF(Assumptions!$A$20="","",Assumptions!$A$20)</f>
        <v/>
      </c>
      <c r="B18" s="16">
        <f>IF($A18="","",IFERROR(VLOOKUP($A18,Assumptions!$A$11:$E$110,2,FALSE),""))</f>
        <v/>
      </c>
      <c r="C18" s="17">
        <f>IF($A18="","",IFERROR(VLOOKUP($A18,Assumptions!$A$11:$E$110,5,FALSE),""))</f>
        <v/>
      </c>
      <c r="D18" s="39">
        <f>IF($A18="","",IFERROR(VLOOKUP($A18,Assumptions!$A$11:$E$110,3,FALSE),""))</f>
        <v/>
      </c>
      <c r="E18" s="19">
        <f>IF($A18="","",IFERROR(VLOOKUP($A18,Assumptions!$A$11:$E$110,4,FALSE),""))</f>
        <v/>
      </c>
      <c r="F18" s="19">
        <f>IF($A18="","",COUNTIFS('Prospect Plan'!$A$5:$A$104,"&lt;&gt;",'Prospect Plan'!$D$5:$D$104,$A18))</f>
        <v/>
      </c>
      <c r="G18" s="39">
        <f>IF($A18="","",SUMIFS('Prospect Plan'!$G$5:$G$104,'Prospect Plan'!$A$5:$A$104,"&lt;&gt;",'Prospect Plan'!$D$5:$D$104,$A18))</f>
        <v/>
      </c>
      <c r="H18" s="39">
        <f>IF($A18="","",SUMIFS('Prospect Plan'!$I$5:$I$104,'Prospect Plan'!$A$5:$A$104,"&lt;&gt;",'Prospect Plan'!$D$5:$D$104,$A18))</f>
        <v/>
      </c>
      <c r="I18" s="20">
        <f>IF($A18="","",IFERROR($H18/$D18,""))</f>
        <v/>
      </c>
      <c r="J18" s="20">
        <f>IF($A18="","",IFERROR($F18/$E18,""))</f>
        <v/>
      </c>
      <c r="K18" s="19">
        <f>IF($A18="","",COUNTIFS('Prospect Plan'!$A$5:$A$104,"&lt;&gt;",'Prospect Plan'!$D$5:$D$104,$A18,'Prospect Plan'!$L$5:$L$104,"Check*")+COUNTIFS('Prospect Plan'!$A$5:$A$104,"&lt;&gt;",'Prospect Plan'!$D$5:$D$104,$A18,'Prospect Plan'!$L$5:$L$104,"Next action needed"))</f>
        <v/>
      </c>
    </row>
    <row r="19" ht="20" customHeight="1">
      <c r="A19" s="11">
        <f>IF(Assumptions!$A$21="","",Assumptions!$A$21)</f>
        <v/>
      </c>
      <c r="B19" s="11">
        <f>IF($A19="","",IFERROR(VLOOKUP($A19,Assumptions!$A$11:$E$110,2,FALSE),""))</f>
        <v/>
      </c>
      <c r="C19" s="12">
        <f>IF($A19="","",IFERROR(VLOOKUP($A19,Assumptions!$A$11:$E$110,5,FALSE),""))</f>
        <v/>
      </c>
      <c r="D19" s="38">
        <f>IF($A19="","",IFERROR(VLOOKUP($A19,Assumptions!$A$11:$E$110,3,FALSE),""))</f>
        <v/>
      </c>
      <c r="E19" s="14">
        <f>IF($A19="","",IFERROR(VLOOKUP($A19,Assumptions!$A$11:$E$110,4,FALSE),""))</f>
        <v/>
      </c>
      <c r="F19" s="14">
        <f>IF($A19="","",COUNTIFS('Prospect Plan'!$A$5:$A$104,"&lt;&gt;",'Prospect Plan'!$D$5:$D$104,$A19))</f>
        <v/>
      </c>
      <c r="G19" s="38">
        <f>IF($A19="","",SUMIFS('Prospect Plan'!$G$5:$G$104,'Prospect Plan'!$A$5:$A$104,"&lt;&gt;",'Prospect Plan'!$D$5:$D$104,$A19))</f>
        <v/>
      </c>
      <c r="H19" s="38">
        <f>IF($A19="","",SUMIFS('Prospect Plan'!$I$5:$I$104,'Prospect Plan'!$A$5:$A$104,"&lt;&gt;",'Prospect Plan'!$D$5:$D$104,$A19))</f>
        <v/>
      </c>
      <c r="I19" s="15">
        <f>IF($A19="","",IFERROR($H19/$D19,""))</f>
        <v/>
      </c>
      <c r="J19" s="15">
        <f>IF($A19="","",IFERROR($F19/$E19,""))</f>
        <v/>
      </c>
      <c r="K19" s="14">
        <f>IF($A19="","",COUNTIFS('Prospect Plan'!$A$5:$A$104,"&lt;&gt;",'Prospect Plan'!$D$5:$D$104,$A19,'Prospect Plan'!$L$5:$L$104,"Check*")+COUNTIFS('Prospect Plan'!$A$5:$A$104,"&lt;&gt;",'Prospect Plan'!$D$5:$D$104,$A19,'Prospect Plan'!$L$5:$L$104,"Next action needed"))</f>
        <v/>
      </c>
    </row>
    <row r="20" ht="20" customHeight="1">
      <c r="A20" s="16">
        <f>IF(Assumptions!$A$22="","",Assumptions!$A$22)</f>
        <v/>
      </c>
      <c r="B20" s="16">
        <f>IF($A20="","",IFERROR(VLOOKUP($A20,Assumptions!$A$11:$E$110,2,FALSE),""))</f>
        <v/>
      </c>
      <c r="C20" s="17">
        <f>IF($A20="","",IFERROR(VLOOKUP($A20,Assumptions!$A$11:$E$110,5,FALSE),""))</f>
        <v/>
      </c>
      <c r="D20" s="39">
        <f>IF($A20="","",IFERROR(VLOOKUP($A20,Assumptions!$A$11:$E$110,3,FALSE),""))</f>
        <v/>
      </c>
      <c r="E20" s="19">
        <f>IF($A20="","",IFERROR(VLOOKUP($A20,Assumptions!$A$11:$E$110,4,FALSE),""))</f>
        <v/>
      </c>
      <c r="F20" s="19">
        <f>IF($A20="","",COUNTIFS('Prospect Plan'!$A$5:$A$104,"&lt;&gt;",'Prospect Plan'!$D$5:$D$104,$A20))</f>
        <v/>
      </c>
      <c r="G20" s="39">
        <f>IF($A20="","",SUMIFS('Prospect Plan'!$G$5:$G$104,'Prospect Plan'!$A$5:$A$104,"&lt;&gt;",'Prospect Plan'!$D$5:$D$104,$A20))</f>
        <v/>
      </c>
      <c r="H20" s="39">
        <f>IF($A20="","",SUMIFS('Prospect Plan'!$I$5:$I$104,'Prospect Plan'!$A$5:$A$104,"&lt;&gt;",'Prospect Plan'!$D$5:$D$104,$A20))</f>
        <v/>
      </c>
      <c r="I20" s="20">
        <f>IF($A20="","",IFERROR($H20/$D20,""))</f>
        <v/>
      </c>
      <c r="J20" s="20">
        <f>IF($A20="","",IFERROR($F20/$E20,""))</f>
        <v/>
      </c>
      <c r="K20" s="19">
        <f>IF($A20="","",COUNTIFS('Prospect Plan'!$A$5:$A$104,"&lt;&gt;",'Prospect Plan'!$D$5:$D$104,$A20,'Prospect Plan'!$L$5:$L$104,"Check*")+COUNTIFS('Prospect Plan'!$A$5:$A$104,"&lt;&gt;",'Prospect Plan'!$D$5:$D$104,$A20,'Prospect Plan'!$L$5:$L$104,"Next action needed"))</f>
        <v/>
      </c>
    </row>
    <row r="21" ht="20" customHeight="1">
      <c r="A21" s="11">
        <f>IF(Assumptions!$A$23="","",Assumptions!$A$23)</f>
        <v/>
      </c>
      <c r="B21" s="11">
        <f>IF($A21="","",IFERROR(VLOOKUP($A21,Assumptions!$A$11:$E$110,2,FALSE),""))</f>
        <v/>
      </c>
      <c r="C21" s="12">
        <f>IF($A21="","",IFERROR(VLOOKUP($A21,Assumptions!$A$11:$E$110,5,FALSE),""))</f>
        <v/>
      </c>
      <c r="D21" s="38">
        <f>IF($A21="","",IFERROR(VLOOKUP($A21,Assumptions!$A$11:$E$110,3,FALSE),""))</f>
        <v/>
      </c>
      <c r="E21" s="14">
        <f>IF($A21="","",IFERROR(VLOOKUP($A21,Assumptions!$A$11:$E$110,4,FALSE),""))</f>
        <v/>
      </c>
      <c r="F21" s="14">
        <f>IF($A21="","",COUNTIFS('Prospect Plan'!$A$5:$A$104,"&lt;&gt;",'Prospect Plan'!$D$5:$D$104,$A21))</f>
        <v/>
      </c>
      <c r="G21" s="38">
        <f>IF($A21="","",SUMIFS('Prospect Plan'!$G$5:$G$104,'Prospect Plan'!$A$5:$A$104,"&lt;&gt;",'Prospect Plan'!$D$5:$D$104,$A21))</f>
        <v/>
      </c>
      <c r="H21" s="38">
        <f>IF($A21="","",SUMIFS('Prospect Plan'!$I$5:$I$104,'Prospect Plan'!$A$5:$A$104,"&lt;&gt;",'Prospect Plan'!$D$5:$D$104,$A21))</f>
        <v/>
      </c>
      <c r="I21" s="15">
        <f>IF($A21="","",IFERROR($H21/$D21,""))</f>
        <v/>
      </c>
      <c r="J21" s="15">
        <f>IF($A21="","",IFERROR($F21/$E21,""))</f>
        <v/>
      </c>
      <c r="K21" s="14">
        <f>IF($A21="","",COUNTIFS('Prospect Plan'!$A$5:$A$104,"&lt;&gt;",'Prospect Plan'!$D$5:$D$104,$A21,'Prospect Plan'!$L$5:$L$104,"Check*")+COUNTIFS('Prospect Plan'!$A$5:$A$104,"&lt;&gt;",'Prospect Plan'!$D$5:$D$104,$A21,'Prospect Plan'!$L$5:$L$104,"Next action needed"))</f>
        <v/>
      </c>
    </row>
    <row r="22" ht="20" customHeight="1">
      <c r="A22" s="16">
        <f>IF(Assumptions!$A$24="","",Assumptions!$A$24)</f>
        <v/>
      </c>
      <c r="B22" s="16">
        <f>IF($A22="","",IFERROR(VLOOKUP($A22,Assumptions!$A$11:$E$110,2,FALSE),""))</f>
        <v/>
      </c>
      <c r="C22" s="17">
        <f>IF($A22="","",IFERROR(VLOOKUP($A22,Assumptions!$A$11:$E$110,5,FALSE),""))</f>
        <v/>
      </c>
      <c r="D22" s="39">
        <f>IF($A22="","",IFERROR(VLOOKUP($A22,Assumptions!$A$11:$E$110,3,FALSE),""))</f>
        <v/>
      </c>
      <c r="E22" s="19">
        <f>IF($A22="","",IFERROR(VLOOKUP($A22,Assumptions!$A$11:$E$110,4,FALSE),""))</f>
        <v/>
      </c>
      <c r="F22" s="19">
        <f>IF($A22="","",COUNTIFS('Prospect Plan'!$A$5:$A$104,"&lt;&gt;",'Prospect Plan'!$D$5:$D$104,$A22))</f>
        <v/>
      </c>
      <c r="G22" s="39">
        <f>IF($A22="","",SUMIFS('Prospect Plan'!$G$5:$G$104,'Prospect Plan'!$A$5:$A$104,"&lt;&gt;",'Prospect Plan'!$D$5:$D$104,$A22))</f>
        <v/>
      </c>
      <c r="H22" s="39">
        <f>IF($A22="","",SUMIFS('Prospect Plan'!$I$5:$I$104,'Prospect Plan'!$A$5:$A$104,"&lt;&gt;",'Prospect Plan'!$D$5:$D$104,$A22))</f>
        <v/>
      </c>
      <c r="I22" s="20">
        <f>IF($A22="","",IFERROR($H22/$D22,""))</f>
        <v/>
      </c>
      <c r="J22" s="20">
        <f>IF($A22="","",IFERROR($F22/$E22,""))</f>
        <v/>
      </c>
      <c r="K22" s="19">
        <f>IF($A22="","",COUNTIFS('Prospect Plan'!$A$5:$A$104,"&lt;&gt;",'Prospect Plan'!$D$5:$D$104,$A22,'Prospect Plan'!$L$5:$L$104,"Check*")+COUNTIFS('Prospect Plan'!$A$5:$A$104,"&lt;&gt;",'Prospect Plan'!$D$5:$D$104,$A22,'Prospect Plan'!$L$5:$L$104,"Next action needed"))</f>
        <v/>
      </c>
    </row>
    <row r="23" ht="20" customHeight="1">
      <c r="A23" s="11">
        <f>IF(Assumptions!$A$25="","",Assumptions!$A$25)</f>
        <v/>
      </c>
      <c r="B23" s="11">
        <f>IF($A23="","",IFERROR(VLOOKUP($A23,Assumptions!$A$11:$E$110,2,FALSE),""))</f>
        <v/>
      </c>
      <c r="C23" s="12">
        <f>IF($A23="","",IFERROR(VLOOKUP($A23,Assumptions!$A$11:$E$110,5,FALSE),""))</f>
        <v/>
      </c>
      <c r="D23" s="38">
        <f>IF($A23="","",IFERROR(VLOOKUP($A23,Assumptions!$A$11:$E$110,3,FALSE),""))</f>
        <v/>
      </c>
      <c r="E23" s="14">
        <f>IF($A23="","",IFERROR(VLOOKUP($A23,Assumptions!$A$11:$E$110,4,FALSE),""))</f>
        <v/>
      </c>
      <c r="F23" s="14">
        <f>IF($A23="","",COUNTIFS('Prospect Plan'!$A$5:$A$104,"&lt;&gt;",'Prospect Plan'!$D$5:$D$104,$A23))</f>
        <v/>
      </c>
      <c r="G23" s="38">
        <f>IF($A23="","",SUMIFS('Prospect Plan'!$G$5:$G$104,'Prospect Plan'!$A$5:$A$104,"&lt;&gt;",'Prospect Plan'!$D$5:$D$104,$A23))</f>
        <v/>
      </c>
      <c r="H23" s="38">
        <f>IF($A23="","",SUMIFS('Prospect Plan'!$I$5:$I$104,'Prospect Plan'!$A$5:$A$104,"&lt;&gt;",'Prospect Plan'!$D$5:$D$104,$A23))</f>
        <v/>
      </c>
      <c r="I23" s="15">
        <f>IF($A23="","",IFERROR($H23/$D23,""))</f>
        <v/>
      </c>
      <c r="J23" s="15">
        <f>IF($A23="","",IFERROR($F23/$E23,""))</f>
        <v/>
      </c>
      <c r="K23" s="14">
        <f>IF($A23="","",COUNTIFS('Prospect Plan'!$A$5:$A$104,"&lt;&gt;",'Prospect Plan'!$D$5:$D$104,$A23,'Prospect Plan'!$L$5:$L$104,"Check*")+COUNTIFS('Prospect Plan'!$A$5:$A$104,"&lt;&gt;",'Prospect Plan'!$D$5:$D$104,$A23,'Prospect Plan'!$L$5:$L$104,"Next action needed"))</f>
        <v/>
      </c>
    </row>
    <row r="24" ht="20" customHeight="1">
      <c r="A24" s="16">
        <f>IF(Assumptions!$A$26="","",Assumptions!$A$26)</f>
        <v/>
      </c>
      <c r="B24" s="16">
        <f>IF($A24="","",IFERROR(VLOOKUP($A24,Assumptions!$A$11:$E$110,2,FALSE),""))</f>
        <v/>
      </c>
      <c r="C24" s="17">
        <f>IF($A24="","",IFERROR(VLOOKUP($A24,Assumptions!$A$11:$E$110,5,FALSE),""))</f>
        <v/>
      </c>
      <c r="D24" s="39">
        <f>IF($A24="","",IFERROR(VLOOKUP($A24,Assumptions!$A$11:$E$110,3,FALSE),""))</f>
        <v/>
      </c>
      <c r="E24" s="19">
        <f>IF($A24="","",IFERROR(VLOOKUP($A24,Assumptions!$A$11:$E$110,4,FALSE),""))</f>
        <v/>
      </c>
      <c r="F24" s="19">
        <f>IF($A24="","",COUNTIFS('Prospect Plan'!$A$5:$A$104,"&lt;&gt;",'Prospect Plan'!$D$5:$D$104,$A24))</f>
        <v/>
      </c>
      <c r="G24" s="39">
        <f>IF($A24="","",SUMIFS('Prospect Plan'!$G$5:$G$104,'Prospect Plan'!$A$5:$A$104,"&lt;&gt;",'Prospect Plan'!$D$5:$D$104,$A24))</f>
        <v/>
      </c>
      <c r="H24" s="39">
        <f>IF($A24="","",SUMIFS('Prospect Plan'!$I$5:$I$104,'Prospect Plan'!$A$5:$A$104,"&lt;&gt;",'Prospect Plan'!$D$5:$D$104,$A24))</f>
        <v/>
      </c>
      <c r="I24" s="20">
        <f>IF($A24="","",IFERROR($H24/$D24,""))</f>
        <v/>
      </c>
      <c r="J24" s="20">
        <f>IF($A24="","",IFERROR($F24/$E24,""))</f>
        <v/>
      </c>
      <c r="K24" s="19">
        <f>IF($A24="","",COUNTIFS('Prospect Plan'!$A$5:$A$104,"&lt;&gt;",'Prospect Plan'!$D$5:$D$104,$A24,'Prospect Plan'!$L$5:$L$104,"Check*")+COUNTIFS('Prospect Plan'!$A$5:$A$104,"&lt;&gt;",'Prospect Plan'!$D$5:$D$104,$A24,'Prospect Plan'!$L$5:$L$104,"Next action needed"))</f>
        <v/>
      </c>
    </row>
    <row r="25" ht="20" customHeight="1">
      <c r="A25" s="11">
        <f>IF(Assumptions!$A$27="","",Assumptions!$A$27)</f>
        <v/>
      </c>
      <c r="B25" s="11">
        <f>IF($A25="","",IFERROR(VLOOKUP($A25,Assumptions!$A$11:$E$110,2,FALSE),""))</f>
        <v/>
      </c>
      <c r="C25" s="12">
        <f>IF($A25="","",IFERROR(VLOOKUP($A25,Assumptions!$A$11:$E$110,5,FALSE),""))</f>
        <v/>
      </c>
      <c r="D25" s="38">
        <f>IF($A25="","",IFERROR(VLOOKUP($A25,Assumptions!$A$11:$E$110,3,FALSE),""))</f>
        <v/>
      </c>
      <c r="E25" s="14">
        <f>IF($A25="","",IFERROR(VLOOKUP($A25,Assumptions!$A$11:$E$110,4,FALSE),""))</f>
        <v/>
      </c>
      <c r="F25" s="14">
        <f>IF($A25="","",COUNTIFS('Prospect Plan'!$A$5:$A$104,"&lt;&gt;",'Prospect Plan'!$D$5:$D$104,$A25))</f>
        <v/>
      </c>
      <c r="G25" s="38">
        <f>IF($A25="","",SUMIFS('Prospect Plan'!$G$5:$G$104,'Prospect Plan'!$A$5:$A$104,"&lt;&gt;",'Prospect Plan'!$D$5:$D$104,$A25))</f>
        <v/>
      </c>
      <c r="H25" s="38">
        <f>IF($A25="","",SUMIFS('Prospect Plan'!$I$5:$I$104,'Prospect Plan'!$A$5:$A$104,"&lt;&gt;",'Prospect Plan'!$D$5:$D$104,$A25))</f>
        <v/>
      </c>
      <c r="I25" s="15">
        <f>IF($A25="","",IFERROR($H25/$D25,""))</f>
        <v/>
      </c>
      <c r="J25" s="15">
        <f>IF($A25="","",IFERROR($F25/$E25,""))</f>
        <v/>
      </c>
      <c r="K25" s="14">
        <f>IF($A25="","",COUNTIFS('Prospect Plan'!$A$5:$A$104,"&lt;&gt;",'Prospect Plan'!$D$5:$D$104,$A25,'Prospect Plan'!$L$5:$L$104,"Check*")+COUNTIFS('Prospect Plan'!$A$5:$A$104,"&lt;&gt;",'Prospect Plan'!$D$5:$D$104,$A25,'Prospect Plan'!$L$5:$L$104,"Next action needed"))</f>
        <v/>
      </c>
    </row>
    <row r="26" ht="20" customHeight="1">
      <c r="A26" s="16">
        <f>IF(Assumptions!$A$28="","",Assumptions!$A$28)</f>
        <v/>
      </c>
      <c r="B26" s="16">
        <f>IF($A26="","",IFERROR(VLOOKUP($A26,Assumptions!$A$11:$E$110,2,FALSE),""))</f>
        <v/>
      </c>
      <c r="C26" s="17">
        <f>IF($A26="","",IFERROR(VLOOKUP($A26,Assumptions!$A$11:$E$110,5,FALSE),""))</f>
        <v/>
      </c>
      <c r="D26" s="39">
        <f>IF($A26="","",IFERROR(VLOOKUP($A26,Assumptions!$A$11:$E$110,3,FALSE),""))</f>
        <v/>
      </c>
      <c r="E26" s="19">
        <f>IF($A26="","",IFERROR(VLOOKUP($A26,Assumptions!$A$11:$E$110,4,FALSE),""))</f>
        <v/>
      </c>
      <c r="F26" s="19">
        <f>IF($A26="","",COUNTIFS('Prospect Plan'!$A$5:$A$104,"&lt;&gt;",'Prospect Plan'!$D$5:$D$104,$A26))</f>
        <v/>
      </c>
      <c r="G26" s="39">
        <f>IF($A26="","",SUMIFS('Prospect Plan'!$G$5:$G$104,'Prospect Plan'!$A$5:$A$104,"&lt;&gt;",'Prospect Plan'!$D$5:$D$104,$A26))</f>
        <v/>
      </c>
      <c r="H26" s="39">
        <f>IF($A26="","",SUMIFS('Prospect Plan'!$I$5:$I$104,'Prospect Plan'!$A$5:$A$104,"&lt;&gt;",'Prospect Plan'!$D$5:$D$104,$A26))</f>
        <v/>
      </c>
      <c r="I26" s="20">
        <f>IF($A26="","",IFERROR($H26/$D26,""))</f>
        <v/>
      </c>
      <c r="J26" s="20">
        <f>IF($A26="","",IFERROR($F26/$E26,""))</f>
        <v/>
      </c>
      <c r="K26" s="19">
        <f>IF($A26="","",COUNTIFS('Prospect Plan'!$A$5:$A$104,"&lt;&gt;",'Prospect Plan'!$D$5:$D$104,$A26,'Prospect Plan'!$L$5:$L$104,"Check*")+COUNTIFS('Prospect Plan'!$A$5:$A$104,"&lt;&gt;",'Prospect Plan'!$D$5:$D$104,$A26,'Prospect Plan'!$L$5:$L$104,"Next action needed"))</f>
        <v/>
      </c>
    </row>
    <row r="27" ht="20" customHeight="1">
      <c r="A27" s="11">
        <f>IF(Assumptions!$A$29="","",Assumptions!$A$29)</f>
        <v/>
      </c>
      <c r="B27" s="11">
        <f>IF($A27="","",IFERROR(VLOOKUP($A27,Assumptions!$A$11:$E$110,2,FALSE),""))</f>
        <v/>
      </c>
      <c r="C27" s="12">
        <f>IF($A27="","",IFERROR(VLOOKUP($A27,Assumptions!$A$11:$E$110,5,FALSE),""))</f>
        <v/>
      </c>
      <c r="D27" s="38">
        <f>IF($A27="","",IFERROR(VLOOKUP($A27,Assumptions!$A$11:$E$110,3,FALSE),""))</f>
        <v/>
      </c>
      <c r="E27" s="14">
        <f>IF($A27="","",IFERROR(VLOOKUP($A27,Assumptions!$A$11:$E$110,4,FALSE),""))</f>
        <v/>
      </c>
      <c r="F27" s="14">
        <f>IF($A27="","",COUNTIFS('Prospect Plan'!$A$5:$A$104,"&lt;&gt;",'Prospect Plan'!$D$5:$D$104,$A27))</f>
        <v/>
      </c>
      <c r="G27" s="38">
        <f>IF($A27="","",SUMIFS('Prospect Plan'!$G$5:$G$104,'Prospect Plan'!$A$5:$A$104,"&lt;&gt;",'Prospect Plan'!$D$5:$D$104,$A27))</f>
        <v/>
      </c>
      <c r="H27" s="38">
        <f>IF($A27="","",SUMIFS('Prospect Plan'!$I$5:$I$104,'Prospect Plan'!$A$5:$A$104,"&lt;&gt;",'Prospect Plan'!$D$5:$D$104,$A27))</f>
        <v/>
      </c>
      <c r="I27" s="15">
        <f>IF($A27="","",IFERROR($H27/$D27,""))</f>
        <v/>
      </c>
      <c r="J27" s="15">
        <f>IF($A27="","",IFERROR($F27/$E27,""))</f>
        <v/>
      </c>
      <c r="K27" s="14">
        <f>IF($A27="","",COUNTIFS('Prospect Plan'!$A$5:$A$104,"&lt;&gt;",'Prospect Plan'!$D$5:$D$104,$A27,'Prospect Plan'!$L$5:$L$104,"Check*")+COUNTIFS('Prospect Plan'!$A$5:$A$104,"&lt;&gt;",'Prospect Plan'!$D$5:$D$104,$A27,'Prospect Plan'!$L$5:$L$104,"Next action needed"))</f>
        <v/>
      </c>
    </row>
    <row r="28" ht="20" customHeight="1">
      <c r="A28" s="16">
        <f>IF(Assumptions!$A$30="","",Assumptions!$A$30)</f>
        <v/>
      </c>
      <c r="B28" s="16">
        <f>IF($A28="","",IFERROR(VLOOKUP($A28,Assumptions!$A$11:$E$110,2,FALSE),""))</f>
        <v/>
      </c>
      <c r="C28" s="17">
        <f>IF($A28="","",IFERROR(VLOOKUP($A28,Assumptions!$A$11:$E$110,5,FALSE),""))</f>
        <v/>
      </c>
      <c r="D28" s="39">
        <f>IF($A28="","",IFERROR(VLOOKUP($A28,Assumptions!$A$11:$E$110,3,FALSE),""))</f>
        <v/>
      </c>
      <c r="E28" s="19">
        <f>IF($A28="","",IFERROR(VLOOKUP($A28,Assumptions!$A$11:$E$110,4,FALSE),""))</f>
        <v/>
      </c>
      <c r="F28" s="19">
        <f>IF($A28="","",COUNTIFS('Prospect Plan'!$A$5:$A$104,"&lt;&gt;",'Prospect Plan'!$D$5:$D$104,$A28))</f>
        <v/>
      </c>
      <c r="G28" s="39">
        <f>IF($A28="","",SUMIFS('Prospect Plan'!$G$5:$G$104,'Prospect Plan'!$A$5:$A$104,"&lt;&gt;",'Prospect Plan'!$D$5:$D$104,$A28))</f>
        <v/>
      </c>
      <c r="H28" s="39">
        <f>IF($A28="","",SUMIFS('Prospect Plan'!$I$5:$I$104,'Prospect Plan'!$A$5:$A$104,"&lt;&gt;",'Prospect Plan'!$D$5:$D$104,$A28))</f>
        <v/>
      </c>
      <c r="I28" s="20">
        <f>IF($A28="","",IFERROR($H28/$D28,""))</f>
        <v/>
      </c>
      <c r="J28" s="20">
        <f>IF($A28="","",IFERROR($F28/$E28,""))</f>
        <v/>
      </c>
      <c r="K28" s="19">
        <f>IF($A28="","",COUNTIFS('Prospect Plan'!$A$5:$A$104,"&lt;&gt;",'Prospect Plan'!$D$5:$D$104,$A28,'Prospect Plan'!$L$5:$L$104,"Check*")+COUNTIFS('Prospect Plan'!$A$5:$A$104,"&lt;&gt;",'Prospect Plan'!$D$5:$D$104,$A28,'Prospect Plan'!$L$5:$L$104,"Next action needed"))</f>
        <v/>
      </c>
    </row>
    <row r="29" ht="20" customHeight="1">
      <c r="A29" s="11">
        <f>IF(Assumptions!$A$31="","",Assumptions!$A$31)</f>
        <v/>
      </c>
      <c r="B29" s="11">
        <f>IF($A29="","",IFERROR(VLOOKUP($A29,Assumptions!$A$11:$E$110,2,FALSE),""))</f>
        <v/>
      </c>
      <c r="C29" s="12">
        <f>IF($A29="","",IFERROR(VLOOKUP($A29,Assumptions!$A$11:$E$110,5,FALSE),""))</f>
        <v/>
      </c>
      <c r="D29" s="38">
        <f>IF($A29="","",IFERROR(VLOOKUP($A29,Assumptions!$A$11:$E$110,3,FALSE),""))</f>
        <v/>
      </c>
      <c r="E29" s="14">
        <f>IF($A29="","",IFERROR(VLOOKUP($A29,Assumptions!$A$11:$E$110,4,FALSE),""))</f>
        <v/>
      </c>
      <c r="F29" s="14">
        <f>IF($A29="","",COUNTIFS('Prospect Plan'!$A$5:$A$104,"&lt;&gt;",'Prospect Plan'!$D$5:$D$104,$A29))</f>
        <v/>
      </c>
      <c r="G29" s="38">
        <f>IF($A29="","",SUMIFS('Prospect Plan'!$G$5:$G$104,'Prospect Plan'!$A$5:$A$104,"&lt;&gt;",'Prospect Plan'!$D$5:$D$104,$A29))</f>
        <v/>
      </c>
      <c r="H29" s="38">
        <f>IF($A29="","",SUMIFS('Prospect Plan'!$I$5:$I$104,'Prospect Plan'!$A$5:$A$104,"&lt;&gt;",'Prospect Plan'!$D$5:$D$104,$A29))</f>
        <v/>
      </c>
      <c r="I29" s="15">
        <f>IF($A29="","",IFERROR($H29/$D29,""))</f>
        <v/>
      </c>
      <c r="J29" s="15">
        <f>IF($A29="","",IFERROR($F29/$E29,""))</f>
        <v/>
      </c>
      <c r="K29" s="14">
        <f>IF($A29="","",COUNTIFS('Prospect Plan'!$A$5:$A$104,"&lt;&gt;",'Prospect Plan'!$D$5:$D$104,$A29,'Prospect Plan'!$L$5:$L$104,"Check*")+COUNTIFS('Prospect Plan'!$A$5:$A$104,"&lt;&gt;",'Prospect Plan'!$D$5:$D$104,$A29,'Prospect Plan'!$L$5:$L$104,"Next action needed"))</f>
        <v/>
      </c>
    </row>
    <row r="30" ht="20" customHeight="1">
      <c r="A30" s="16">
        <f>IF(Assumptions!$A$32="","",Assumptions!$A$32)</f>
        <v/>
      </c>
      <c r="B30" s="16">
        <f>IF($A30="","",IFERROR(VLOOKUP($A30,Assumptions!$A$11:$E$110,2,FALSE),""))</f>
        <v/>
      </c>
      <c r="C30" s="17">
        <f>IF($A30="","",IFERROR(VLOOKUP($A30,Assumptions!$A$11:$E$110,5,FALSE),""))</f>
        <v/>
      </c>
      <c r="D30" s="39">
        <f>IF($A30="","",IFERROR(VLOOKUP($A30,Assumptions!$A$11:$E$110,3,FALSE),""))</f>
        <v/>
      </c>
      <c r="E30" s="19">
        <f>IF($A30="","",IFERROR(VLOOKUP($A30,Assumptions!$A$11:$E$110,4,FALSE),""))</f>
        <v/>
      </c>
      <c r="F30" s="19">
        <f>IF($A30="","",COUNTIFS('Prospect Plan'!$A$5:$A$104,"&lt;&gt;",'Prospect Plan'!$D$5:$D$104,$A30))</f>
        <v/>
      </c>
      <c r="G30" s="39">
        <f>IF($A30="","",SUMIFS('Prospect Plan'!$G$5:$G$104,'Prospect Plan'!$A$5:$A$104,"&lt;&gt;",'Prospect Plan'!$D$5:$D$104,$A30))</f>
        <v/>
      </c>
      <c r="H30" s="39">
        <f>IF($A30="","",SUMIFS('Prospect Plan'!$I$5:$I$104,'Prospect Plan'!$A$5:$A$104,"&lt;&gt;",'Prospect Plan'!$D$5:$D$104,$A30))</f>
        <v/>
      </c>
      <c r="I30" s="20">
        <f>IF($A30="","",IFERROR($H30/$D30,""))</f>
        <v/>
      </c>
      <c r="J30" s="20">
        <f>IF($A30="","",IFERROR($F30/$E30,""))</f>
        <v/>
      </c>
      <c r="K30" s="19">
        <f>IF($A30="","",COUNTIFS('Prospect Plan'!$A$5:$A$104,"&lt;&gt;",'Prospect Plan'!$D$5:$D$104,$A30,'Prospect Plan'!$L$5:$L$104,"Check*")+COUNTIFS('Prospect Plan'!$A$5:$A$104,"&lt;&gt;",'Prospect Plan'!$D$5:$D$104,$A30,'Prospect Plan'!$L$5:$L$104,"Next action needed"))</f>
        <v/>
      </c>
    </row>
    <row r="31" ht="20" customHeight="1">
      <c r="A31" s="11">
        <f>IF(Assumptions!$A$33="","",Assumptions!$A$33)</f>
        <v/>
      </c>
      <c r="B31" s="11">
        <f>IF($A31="","",IFERROR(VLOOKUP($A31,Assumptions!$A$11:$E$110,2,FALSE),""))</f>
        <v/>
      </c>
      <c r="C31" s="12">
        <f>IF($A31="","",IFERROR(VLOOKUP($A31,Assumptions!$A$11:$E$110,5,FALSE),""))</f>
        <v/>
      </c>
      <c r="D31" s="38">
        <f>IF($A31="","",IFERROR(VLOOKUP($A31,Assumptions!$A$11:$E$110,3,FALSE),""))</f>
        <v/>
      </c>
      <c r="E31" s="14">
        <f>IF($A31="","",IFERROR(VLOOKUP($A31,Assumptions!$A$11:$E$110,4,FALSE),""))</f>
        <v/>
      </c>
      <c r="F31" s="14">
        <f>IF($A31="","",COUNTIFS('Prospect Plan'!$A$5:$A$104,"&lt;&gt;",'Prospect Plan'!$D$5:$D$104,$A31))</f>
        <v/>
      </c>
      <c r="G31" s="38">
        <f>IF($A31="","",SUMIFS('Prospect Plan'!$G$5:$G$104,'Prospect Plan'!$A$5:$A$104,"&lt;&gt;",'Prospect Plan'!$D$5:$D$104,$A31))</f>
        <v/>
      </c>
      <c r="H31" s="38">
        <f>IF($A31="","",SUMIFS('Prospect Plan'!$I$5:$I$104,'Prospect Plan'!$A$5:$A$104,"&lt;&gt;",'Prospect Plan'!$D$5:$D$104,$A31))</f>
        <v/>
      </c>
      <c r="I31" s="15">
        <f>IF($A31="","",IFERROR($H31/$D31,""))</f>
        <v/>
      </c>
      <c r="J31" s="15">
        <f>IF($A31="","",IFERROR($F31/$E31,""))</f>
        <v/>
      </c>
      <c r="K31" s="14">
        <f>IF($A31="","",COUNTIFS('Prospect Plan'!$A$5:$A$104,"&lt;&gt;",'Prospect Plan'!$D$5:$D$104,$A31,'Prospect Plan'!$L$5:$L$104,"Check*")+COUNTIFS('Prospect Plan'!$A$5:$A$104,"&lt;&gt;",'Prospect Plan'!$D$5:$D$104,$A31,'Prospect Plan'!$L$5:$L$104,"Next action needed"))</f>
        <v/>
      </c>
    </row>
    <row r="32" ht="20" customHeight="1">
      <c r="A32" s="16">
        <f>IF(Assumptions!$A$34="","",Assumptions!$A$34)</f>
        <v/>
      </c>
      <c r="B32" s="16">
        <f>IF($A32="","",IFERROR(VLOOKUP($A32,Assumptions!$A$11:$E$110,2,FALSE),""))</f>
        <v/>
      </c>
      <c r="C32" s="17">
        <f>IF($A32="","",IFERROR(VLOOKUP($A32,Assumptions!$A$11:$E$110,5,FALSE),""))</f>
        <v/>
      </c>
      <c r="D32" s="39">
        <f>IF($A32="","",IFERROR(VLOOKUP($A32,Assumptions!$A$11:$E$110,3,FALSE),""))</f>
        <v/>
      </c>
      <c r="E32" s="19">
        <f>IF($A32="","",IFERROR(VLOOKUP($A32,Assumptions!$A$11:$E$110,4,FALSE),""))</f>
        <v/>
      </c>
      <c r="F32" s="19">
        <f>IF($A32="","",COUNTIFS('Prospect Plan'!$A$5:$A$104,"&lt;&gt;",'Prospect Plan'!$D$5:$D$104,$A32))</f>
        <v/>
      </c>
      <c r="G32" s="39">
        <f>IF($A32="","",SUMIFS('Prospect Plan'!$G$5:$G$104,'Prospect Plan'!$A$5:$A$104,"&lt;&gt;",'Prospect Plan'!$D$5:$D$104,$A32))</f>
        <v/>
      </c>
      <c r="H32" s="39">
        <f>IF($A32="","",SUMIFS('Prospect Plan'!$I$5:$I$104,'Prospect Plan'!$A$5:$A$104,"&lt;&gt;",'Prospect Plan'!$D$5:$D$104,$A32))</f>
        <v/>
      </c>
      <c r="I32" s="20">
        <f>IF($A32="","",IFERROR($H32/$D32,""))</f>
        <v/>
      </c>
      <c r="J32" s="20">
        <f>IF($A32="","",IFERROR($F32/$E32,""))</f>
        <v/>
      </c>
      <c r="K32" s="19">
        <f>IF($A32="","",COUNTIFS('Prospect Plan'!$A$5:$A$104,"&lt;&gt;",'Prospect Plan'!$D$5:$D$104,$A32,'Prospect Plan'!$L$5:$L$104,"Check*")+COUNTIFS('Prospect Plan'!$A$5:$A$104,"&lt;&gt;",'Prospect Plan'!$D$5:$D$104,$A32,'Prospect Plan'!$L$5:$L$104,"Next action needed"))</f>
        <v/>
      </c>
    </row>
    <row r="33" ht="20" customHeight="1">
      <c r="A33" s="11">
        <f>IF(Assumptions!$A$35="","",Assumptions!$A$35)</f>
        <v/>
      </c>
      <c r="B33" s="11">
        <f>IF($A33="","",IFERROR(VLOOKUP($A33,Assumptions!$A$11:$E$110,2,FALSE),""))</f>
        <v/>
      </c>
      <c r="C33" s="12">
        <f>IF($A33="","",IFERROR(VLOOKUP($A33,Assumptions!$A$11:$E$110,5,FALSE),""))</f>
        <v/>
      </c>
      <c r="D33" s="38">
        <f>IF($A33="","",IFERROR(VLOOKUP($A33,Assumptions!$A$11:$E$110,3,FALSE),""))</f>
        <v/>
      </c>
      <c r="E33" s="14">
        <f>IF($A33="","",IFERROR(VLOOKUP($A33,Assumptions!$A$11:$E$110,4,FALSE),""))</f>
        <v/>
      </c>
      <c r="F33" s="14">
        <f>IF($A33="","",COUNTIFS('Prospect Plan'!$A$5:$A$104,"&lt;&gt;",'Prospect Plan'!$D$5:$D$104,$A33))</f>
        <v/>
      </c>
      <c r="G33" s="38">
        <f>IF($A33="","",SUMIFS('Prospect Plan'!$G$5:$G$104,'Prospect Plan'!$A$5:$A$104,"&lt;&gt;",'Prospect Plan'!$D$5:$D$104,$A33))</f>
        <v/>
      </c>
      <c r="H33" s="38">
        <f>IF($A33="","",SUMIFS('Prospect Plan'!$I$5:$I$104,'Prospect Plan'!$A$5:$A$104,"&lt;&gt;",'Prospect Plan'!$D$5:$D$104,$A33))</f>
        <v/>
      </c>
      <c r="I33" s="15">
        <f>IF($A33="","",IFERROR($H33/$D33,""))</f>
        <v/>
      </c>
      <c r="J33" s="15">
        <f>IF($A33="","",IFERROR($F33/$E33,""))</f>
        <v/>
      </c>
      <c r="K33" s="14">
        <f>IF($A33="","",COUNTIFS('Prospect Plan'!$A$5:$A$104,"&lt;&gt;",'Prospect Plan'!$D$5:$D$104,$A33,'Prospect Plan'!$L$5:$L$104,"Check*")+COUNTIFS('Prospect Plan'!$A$5:$A$104,"&lt;&gt;",'Prospect Plan'!$D$5:$D$104,$A33,'Prospect Plan'!$L$5:$L$104,"Next action needed"))</f>
        <v/>
      </c>
    </row>
    <row r="34" ht="20" customHeight="1">
      <c r="A34" s="16">
        <f>IF(Assumptions!$A$36="","",Assumptions!$A$36)</f>
        <v/>
      </c>
      <c r="B34" s="16">
        <f>IF($A34="","",IFERROR(VLOOKUP($A34,Assumptions!$A$11:$E$110,2,FALSE),""))</f>
        <v/>
      </c>
      <c r="C34" s="17">
        <f>IF($A34="","",IFERROR(VLOOKUP($A34,Assumptions!$A$11:$E$110,5,FALSE),""))</f>
        <v/>
      </c>
      <c r="D34" s="39">
        <f>IF($A34="","",IFERROR(VLOOKUP($A34,Assumptions!$A$11:$E$110,3,FALSE),""))</f>
        <v/>
      </c>
      <c r="E34" s="19">
        <f>IF($A34="","",IFERROR(VLOOKUP($A34,Assumptions!$A$11:$E$110,4,FALSE),""))</f>
        <v/>
      </c>
      <c r="F34" s="19">
        <f>IF($A34="","",COUNTIFS('Prospect Plan'!$A$5:$A$104,"&lt;&gt;",'Prospect Plan'!$D$5:$D$104,$A34))</f>
        <v/>
      </c>
      <c r="G34" s="39">
        <f>IF($A34="","",SUMIFS('Prospect Plan'!$G$5:$G$104,'Prospect Plan'!$A$5:$A$104,"&lt;&gt;",'Prospect Plan'!$D$5:$D$104,$A34))</f>
        <v/>
      </c>
      <c r="H34" s="39">
        <f>IF($A34="","",SUMIFS('Prospect Plan'!$I$5:$I$104,'Prospect Plan'!$A$5:$A$104,"&lt;&gt;",'Prospect Plan'!$D$5:$D$104,$A34))</f>
        <v/>
      </c>
      <c r="I34" s="20">
        <f>IF($A34="","",IFERROR($H34/$D34,""))</f>
        <v/>
      </c>
      <c r="J34" s="20">
        <f>IF($A34="","",IFERROR($F34/$E34,""))</f>
        <v/>
      </c>
      <c r="K34" s="19">
        <f>IF($A34="","",COUNTIFS('Prospect Plan'!$A$5:$A$104,"&lt;&gt;",'Prospect Plan'!$D$5:$D$104,$A34,'Prospect Plan'!$L$5:$L$104,"Check*")+COUNTIFS('Prospect Plan'!$A$5:$A$104,"&lt;&gt;",'Prospect Plan'!$D$5:$D$104,$A34,'Prospect Plan'!$L$5:$L$104,"Next action needed"))</f>
        <v/>
      </c>
    </row>
    <row r="35" ht="20" customHeight="1">
      <c r="A35" s="11">
        <f>IF(Assumptions!$A$37="","",Assumptions!$A$37)</f>
        <v/>
      </c>
      <c r="B35" s="11">
        <f>IF($A35="","",IFERROR(VLOOKUP($A35,Assumptions!$A$11:$E$110,2,FALSE),""))</f>
        <v/>
      </c>
      <c r="C35" s="12">
        <f>IF($A35="","",IFERROR(VLOOKUP($A35,Assumptions!$A$11:$E$110,5,FALSE),""))</f>
        <v/>
      </c>
      <c r="D35" s="38">
        <f>IF($A35="","",IFERROR(VLOOKUP($A35,Assumptions!$A$11:$E$110,3,FALSE),""))</f>
        <v/>
      </c>
      <c r="E35" s="14">
        <f>IF($A35="","",IFERROR(VLOOKUP($A35,Assumptions!$A$11:$E$110,4,FALSE),""))</f>
        <v/>
      </c>
      <c r="F35" s="14">
        <f>IF($A35="","",COUNTIFS('Prospect Plan'!$A$5:$A$104,"&lt;&gt;",'Prospect Plan'!$D$5:$D$104,$A35))</f>
        <v/>
      </c>
      <c r="G35" s="38">
        <f>IF($A35="","",SUMIFS('Prospect Plan'!$G$5:$G$104,'Prospect Plan'!$A$5:$A$104,"&lt;&gt;",'Prospect Plan'!$D$5:$D$104,$A35))</f>
        <v/>
      </c>
      <c r="H35" s="38">
        <f>IF($A35="","",SUMIFS('Prospect Plan'!$I$5:$I$104,'Prospect Plan'!$A$5:$A$104,"&lt;&gt;",'Prospect Plan'!$D$5:$D$104,$A35))</f>
        <v/>
      </c>
      <c r="I35" s="15">
        <f>IF($A35="","",IFERROR($H35/$D35,""))</f>
        <v/>
      </c>
      <c r="J35" s="15">
        <f>IF($A35="","",IFERROR($F35/$E35,""))</f>
        <v/>
      </c>
      <c r="K35" s="14">
        <f>IF($A35="","",COUNTIFS('Prospect Plan'!$A$5:$A$104,"&lt;&gt;",'Prospect Plan'!$D$5:$D$104,$A35,'Prospect Plan'!$L$5:$L$104,"Check*")+COUNTIFS('Prospect Plan'!$A$5:$A$104,"&lt;&gt;",'Prospect Plan'!$D$5:$D$104,$A35,'Prospect Plan'!$L$5:$L$104,"Next action needed"))</f>
        <v/>
      </c>
    </row>
    <row r="36" ht="20" customHeight="1">
      <c r="A36" s="16">
        <f>IF(Assumptions!$A$38="","",Assumptions!$A$38)</f>
        <v/>
      </c>
      <c r="B36" s="16">
        <f>IF($A36="","",IFERROR(VLOOKUP($A36,Assumptions!$A$11:$E$110,2,FALSE),""))</f>
        <v/>
      </c>
      <c r="C36" s="17">
        <f>IF($A36="","",IFERROR(VLOOKUP($A36,Assumptions!$A$11:$E$110,5,FALSE),""))</f>
        <v/>
      </c>
      <c r="D36" s="39">
        <f>IF($A36="","",IFERROR(VLOOKUP($A36,Assumptions!$A$11:$E$110,3,FALSE),""))</f>
        <v/>
      </c>
      <c r="E36" s="19">
        <f>IF($A36="","",IFERROR(VLOOKUP($A36,Assumptions!$A$11:$E$110,4,FALSE),""))</f>
        <v/>
      </c>
      <c r="F36" s="19">
        <f>IF($A36="","",COUNTIFS('Prospect Plan'!$A$5:$A$104,"&lt;&gt;",'Prospect Plan'!$D$5:$D$104,$A36))</f>
        <v/>
      </c>
      <c r="G36" s="39">
        <f>IF($A36="","",SUMIFS('Prospect Plan'!$G$5:$G$104,'Prospect Plan'!$A$5:$A$104,"&lt;&gt;",'Prospect Plan'!$D$5:$D$104,$A36))</f>
        <v/>
      </c>
      <c r="H36" s="39">
        <f>IF($A36="","",SUMIFS('Prospect Plan'!$I$5:$I$104,'Prospect Plan'!$A$5:$A$104,"&lt;&gt;",'Prospect Plan'!$D$5:$D$104,$A36))</f>
        <v/>
      </c>
      <c r="I36" s="20">
        <f>IF($A36="","",IFERROR($H36/$D36,""))</f>
        <v/>
      </c>
      <c r="J36" s="20">
        <f>IF($A36="","",IFERROR($F36/$E36,""))</f>
        <v/>
      </c>
      <c r="K36" s="19">
        <f>IF($A36="","",COUNTIFS('Prospect Plan'!$A$5:$A$104,"&lt;&gt;",'Prospect Plan'!$D$5:$D$104,$A36,'Prospect Plan'!$L$5:$L$104,"Check*")+COUNTIFS('Prospect Plan'!$A$5:$A$104,"&lt;&gt;",'Prospect Plan'!$D$5:$D$104,$A36,'Prospect Plan'!$L$5:$L$104,"Next action needed"))</f>
        <v/>
      </c>
    </row>
    <row r="37" ht="20" customHeight="1">
      <c r="A37" s="11">
        <f>IF(Assumptions!$A$39="","",Assumptions!$A$39)</f>
        <v/>
      </c>
      <c r="B37" s="11">
        <f>IF($A37="","",IFERROR(VLOOKUP($A37,Assumptions!$A$11:$E$110,2,FALSE),""))</f>
        <v/>
      </c>
      <c r="C37" s="12">
        <f>IF($A37="","",IFERROR(VLOOKUP($A37,Assumptions!$A$11:$E$110,5,FALSE),""))</f>
        <v/>
      </c>
      <c r="D37" s="38">
        <f>IF($A37="","",IFERROR(VLOOKUP($A37,Assumptions!$A$11:$E$110,3,FALSE),""))</f>
        <v/>
      </c>
      <c r="E37" s="14">
        <f>IF($A37="","",IFERROR(VLOOKUP($A37,Assumptions!$A$11:$E$110,4,FALSE),""))</f>
        <v/>
      </c>
      <c r="F37" s="14">
        <f>IF($A37="","",COUNTIFS('Prospect Plan'!$A$5:$A$104,"&lt;&gt;",'Prospect Plan'!$D$5:$D$104,$A37))</f>
        <v/>
      </c>
      <c r="G37" s="38">
        <f>IF($A37="","",SUMIFS('Prospect Plan'!$G$5:$G$104,'Prospect Plan'!$A$5:$A$104,"&lt;&gt;",'Prospect Plan'!$D$5:$D$104,$A37))</f>
        <v/>
      </c>
      <c r="H37" s="38">
        <f>IF($A37="","",SUMIFS('Prospect Plan'!$I$5:$I$104,'Prospect Plan'!$A$5:$A$104,"&lt;&gt;",'Prospect Plan'!$D$5:$D$104,$A37))</f>
        <v/>
      </c>
      <c r="I37" s="15">
        <f>IF($A37="","",IFERROR($H37/$D37,""))</f>
        <v/>
      </c>
      <c r="J37" s="15">
        <f>IF($A37="","",IFERROR($F37/$E37,""))</f>
        <v/>
      </c>
      <c r="K37" s="14">
        <f>IF($A37="","",COUNTIFS('Prospect Plan'!$A$5:$A$104,"&lt;&gt;",'Prospect Plan'!$D$5:$D$104,$A37,'Prospect Plan'!$L$5:$L$104,"Check*")+COUNTIFS('Prospect Plan'!$A$5:$A$104,"&lt;&gt;",'Prospect Plan'!$D$5:$D$104,$A37,'Prospect Plan'!$L$5:$L$104,"Next action needed"))</f>
        <v/>
      </c>
    </row>
    <row r="38" ht="20" customHeight="1">
      <c r="A38" s="16">
        <f>IF(Assumptions!$A$40="","",Assumptions!$A$40)</f>
        <v/>
      </c>
      <c r="B38" s="16">
        <f>IF($A38="","",IFERROR(VLOOKUP($A38,Assumptions!$A$11:$E$110,2,FALSE),""))</f>
        <v/>
      </c>
      <c r="C38" s="17">
        <f>IF($A38="","",IFERROR(VLOOKUP($A38,Assumptions!$A$11:$E$110,5,FALSE),""))</f>
        <v/>
      </c>
      <c r="D38" s="39">
        <f>IF($A38="","",IFERROR(VLOOKUP($A38,Assumptions!$A$11:$E$110,3,FALSE),""))</f>
        <v/>
      </c>
      <c r="E38" s="19">
        <f>IF($A38="","",IFERROR(VLOOKUP($A38,Assumptions!$A$11:$E$110,4,FALSE),""))</f>
        <v/>
      </c>
      <c r="F38" s="19">
        <f>IF($A38="","",COUNTIFS('Prospect Plan'!$A$5:$A$104,"&lt;&gt;",'Prospect Plan'!$D$5:$D$104,$A38))</f>
        <v/>
      </c>
      <c r="G38" s="39">
        <f>IF($A38="","",SUMIFS('Prospect Plan'!$G$5:$G$104,'Prospect Plan'!$A$5:$A$104,"&lt;&gt;",'Prospect Plan'!$D$5:$D$104,$A38))</f>
        <v/>
      </c>
      <c r="H38" s="39">
        <f>IF($A38="","",SUMIFS('Prospect Plan'!$I$5:$I$104,'Prospect Plan'!$A$5:$A$104,"&lt;&gt;",'Prospect Plan'!$D$5:$D$104,$A38))</f>
        <v/>
      </c>
      <c r="I38" s="20">
        <f>IF($A38="","",IFERROR($H38/$D38,""))</f>
        <v/>
      </c>
      <c r="J38" s="20">
        <f>IF($A38="","",IFERROR($F38/$E38,""))</f>
        <v/>
      </c>
      <c r="K38" s="19">
        <f>IF($A38="","",COUNTIFS('Prospect Plan'!$A$5:$A$104,"&lt;&gt;",'Prospect Plan'!$D$5:$D$104,$A38,'Prospect Plan'!$L$5:$L$104,"Check*")+COUNTIFS('Prospect Plan'!$A$5:$A$104,"&lt;&gt;",'Prospect Plan'!$D$5:$D$104,$A38,'Prospect Plan'!$L$5:$L$104,"Next action needed"))</f>
        <v/>
      </c>
    </row>
    <row r="39" ht="20" customHeight="1">
      <c r="A39" s="11">
        <f>IF(Assumptions!$A$41="","",Assumptions!$A$41)</f>
        <v/>
      </c>
      <c r="B39" s="11">
        <f>IF($A39="","",IFERROR(VLOOKUP($A39,Assumptions!$A$11:$E$110,2,FALSE),""))</f>
        <v/>
      </c>
      <c r="C39" s="12">
        <f>IF($A39="","",IFERROR(VLOOKUP($A39,Assumptions!$A$11:$E$110,5,FALSE),""))</f>
        <v/>
      </c>
      <c r="D39" s="38">
        <f>IF($A39="","",IFERROR(VLOOKUP($A39,Assumptions!$A$11:$E$110,3,FALSE),""))</f>
        <v/>
      </c>
      <c r="E39" s="14">
        <f>IF($A39="","",IFERROR(VLOOKUP($A39,Assumptions!$A$11:$E$110,4,FALSE),""))</f>
        <v/>
      </c>
      <c r="F39" s="14">
        <f>IF($A39="","",COUNTIFS('Prospect Plan'!$A$5:$A$104,"&lt;&gt;",'Prospect Plan'!$D$5:$D$104,$A39))</f>
        <v/>
      </c>
      <c r="G39" s="38">
        <f>IF($A39="","",SUMIFS('Prospect Plan'!$G$5:$G$104,'Prospect Plan'!$A$5:$A$104,"&lt;&gt;",'Prospect Plan'!$D$5:$D$104,$A39))</f>
        <v/>
      </c>
      <c r="H39" s="38">
        <f>IF($A39="","",SUMIFS('Prospect Plan'!$I$5:$I$104,'Prospect Plan'!$A$5:$A$104,"&lt;&gt;",'Prospect Plan'!$D$5:$D$104,$A39))</f>
        <v/>
      </c>
      <c r="I39" s="15">
        <f>IF($A39="","",IFERROR($H39/$D39,""))</f>
        <v/>
      </c>
      <c r="J39" s="15">
        <f>IF($A39="","",IFERROR($F39/$E39,""))</f>
        <v/>
      </c>
      <c r="K39" s="14">
        <f>IF($A39="","",COUNTIFS('Prospect Plan'!$A$5:$A$104,"&lt;&gt;",'Prospect Plan'!$D$5:$D$104,$A39,'Prospect Plan'!$L$5:$L$104,"Check*")+COUNTIFS('Prospect Plan'!$A$5:$A$104,"&lt;&gt;",'Prospect Plan'!$D$5:$D$104,$A39,'Prospect Plan'!$L$5:$L$104,"Next action needed"))</f>
        <v/>
      </c>
    </row>
    <row r="40" ht="20" customHeight="1">
      <c r="A40" s="16">
        <f>IF(Assumptions!$A$42="","",Assumptions!$A$42)</f>
        <v/>
      </c>
      <c r="B40" s="16">
        <f>IF($A40="","",IFERROR(VLOOKUP($A40,Assumptions!$A$11:$E$110,2,FALSE),""))</f>
        <v/>
      </c>
      <c r="C40" s="17">
        <f>IF($A40="","",IFERROR(VLOOKUP($A40,Assumptions!$A$11:$E$110,5,FALSE),""))</f>
        <v/>
      </c>
      <c r="D40" s="39">
        <f>IF($A40="","",IFERROR(VLOOKUP($A40,Assumptions!$A$11:$E$110,3,FALSE),""))</f>
        <v/>
      </c>
      <c r="E40" s="19">
        <f>IF($A40="","",IFERROR(VLOOKUP($A40,Assumptions!$A$11:$E$110,4,FALSE),""))</f>
        <v/>
      </c>
      <c r="F40" s="19">
        <f>IF($A40="","",COUNTIFS('Prospect Plan'!$A$5:$A$104,"&lt;&gt;",'Prospect Plan'!$D$5:$D$104,$A40))</f>
        <v/>
      </c>
      <c r="G40" s="39">
        <f>IF($A40="","",SUMIFS('Prospect Plan'!$G$5:$G$104,'Prospect Plan'!$A$5:$A$104,"&lt;&gt;",'Prospect Plan'!$D$5:$D$104,$A40))</f>
        <v/>
      </c>
      <c r="H40" s="39">
        <f>IF($A40="","",SUMIFS('Prospect Plan'!$I$5:$I$104,'Prospect Plan'!$A$5:$A$104,"&lt;&gt;",'Prospect Plan'!$D$5:$D$104,$A40))</f>
        <v/>
      </c>
      <c r="I40" s="20">
        <f>IF($A40="","",IFERROR($H40/$D40,""))</f>
        <v/>
      </c>
      <c r="J40" s="20">
        <f>IF($A40="","",IFERROR($F40/$E40,""))</f>
        <v/>
      </c>
      <c r="K40" s="19">
        <f>IF($A40="","",COUNTIFS('Prospect Plan'!$A$5:$A$104,"&lt;&gt;",'Prospect Plan'!$D$5:$D$104,$A40,'Prospect Plan'!$L$5:$L$104,"Check*")+COUNTIFS('Prospect Plan'!$A$5:$A$104,"&lt;&gt;",'Prospect Plan'!$D$5:$D$104,$A40,'Prospect Plan'!$L$5:$L$104,"Next action needed"))</f>
        <v/>
      </c>
    </row>
    <row r="41" ht="20" customHeight="1">
      <c r="A41" s="11">
        <f>IF(Assumptions!$A$43="","",Assumptions!$A$43)</f>
        <v/>
      </c>
      <c r="B41" s="11">
        <f>IF($A41="","",IFERROR(VLOOKUP($A41,Assumptions!$A$11:$E$110,2,FALSE),""))</f>
        <v/>
      </c>
      <c r="C41" s="12">
        <f>IF($A41="","",IFERROR(VLOOKUP($A41,Assumptions!$A$11:$E$110,5,FALSE),""))</f>
        <v/>
      </c>
      <c r="D41" s="38">
        <f>IF($A41="","",IFERROR(VLOOKUP($A41,Assumptions!$A$11:$E$110,3,FALSE),""))</f>
        <v/>
      </c>
      <c r="E41" s="14">
        <f>IF($A41="","",IFERROR(VLOOKUP($A41,Assumptions!$A$11:$E$110,4,FALSE),""))</f>
        <v/>
      </c>
      <c r="F41" s="14">
        <f>IF($A41="","",COUNTIFS('Prospect Plan'!$A$5:$A$104,"&lt;&gt;",'Prospect Plan'!$D$5:$D$104,$A41))</f>
        <v/>
      </c>
      <c r="G41" s="38">
        <f>IF($A41="","",SUMIFS('Prospect Plan'!$G$5:$G$104,'Prospect Plan'!$A$5:$A$104,"&lt;&gt;",'Prospect Plan'!$D$5:$D$104,$A41))</f>
        <v/>
      </c>
      <c r="H41" s="38">
        <f>IF($A41="","",SUMIFS('Prospect Plan'!$I$5:$I$104,'Prospect Plan'!$A$5:$A$104,"&lt;&gt;",'Prospect Plan'!$D$5:$D$104,$A41))</f>
        <v/>
      </c>
      <c r="I41" s="15">
        <f>IF($A41="","",IFERROR($H41/$D41,""))</f>
        <v/>
      </c>
      <c r="J41" s="15">
        <f>IF($A41="","",IFERROR($F41/$E41,""))</f>
        <v/>
      </c>
      <c r="K41" s="14">
        <f>IF($A41="","",COUNTIFS('Prospect Plan'!$A$5:$A$104,"&lt;&gt;",'Prospect Plan'!$D$5:$D$104,$A41,'Prospect Plan'!$L$5:$L$104,"Check*")+COUNTIFS('Prospect Plan'!$A$5:$A$104,"&lt;&gt;",'Prospect Plan'!$D$5:$D$104,$A41,'Prospect Plan'!$L$5:$L$104,"Next action needed"))</f>
        <v/>
      </c>
    </row>
    <row r="42" ht="20" customHeight="1">
      <c r="A42" s="16">
        <f>IF(Assumptions!$A$44="","",Assumptions!$A$44)</f>
        <v/>
      </c>
      <c r="B42" s="16">
        <f>IF($A42="","",IFERROR(VLOOKUP($A42,Assumptions!$A$11:$E$110,2,FALSE),""))</f>
        <v/>
      </c>
      <c r="C42" s="17">
        <f>IF($A42="","",IFERROR(VLOOKUP($A42,Assumptions!$A$11:$E$110,5,FALSE),""))</f>
        <v/>
      </c>
      <c r="D42" s="39">
        <f>IF($A42="","",IFERROR(VLOOKUP($A42,Assumptions!$A$11:$E$110,3,FALSE),""))</f>
        <v/>
      </c>
      <c r="E42" s="19">
        <f>IF($A42="","",IFERROR(VLOOKUP($A42,Assumptions!$A$11:$E$110,4,FALSE),""))</f>
        <v/>
      </c>
      <c r="F42" s="19">
        <f>IF($A42="","",COUNTIFS('Prospect Plan'!$A$5:$A$104,"&lt;&gt;",'Prospect Plan'!$D$5:$D$104,$A42))</f>
        <v/>
      </c>
      <c r="G42" s="39">
        <f>IF($A42="","",SUMIFS('Prospect Plan'!$G$5:$G$104,'Prospect Plan'!$A$5:$A$104,"&lt;&gt;",'Prospect Plan'!$D$5:$D$104,$A42))</f>
        <v/>
      </c>
      <c r="H42" s="39">
        <f>IF($A42="","",SUMIFS('Prospect Plan'!$I$5:$I$104,'Prospect Plan'!$A$5:$A$104,"&lt;&gt;",'Prospect Plan'!$D$5:$D$104,$A42))</f>
        <v/>
      </c>
      <c r="I42" s="20">
        <f>IF($A42="","",IFERROR($H42/$D42,""))</f>
        <v/>
      </c>
      <c r="J42" s="20">
        <f>IF($A42="","",IFERROR($F42/$E42,""))</f>
        <v/>
      </c>
      <c r="K42" s="19">
        <f>IF($A42="","",COUNTIFS('Prospect Plan'!$A$5:$A$104,"&lt;&gt;",'Prospect Plan'!$D$5:$D$104,$A42,'Prospect Plan'!$L$5:$L$104,"Check*")+COUNTIFS('Prospect Plan'!$A$5:$A$104,"&lt;&gt;",'Prospect Plan'!$D$5:$D$104,$A42,'Prospect Plan'!$L$5:$L$104,"Next action needed"))</f>
        <v/>
      </c>
    </row>
    <row r="43" ht="20" customHeight="1">
      <c r="A43" s="11">
        <f>IF(Assumptions!$A$45="","",Assumptions!$A$45)</f>
        <v/>
      </c>
      <c r="B43" s="11">
        <f>IF($A43="","",IFERROR(VLOOKUP($A43,Assumptions!$A$11:$E$110,2,FALSE),""))</f>
        <v/>
      </c>
      <c r="C43" s="12">
        <f>IF($A43="","",IFERROR(VLOOKUP($A43,Assumptions!$A$11:$E$110,5,FALSE),""))</f>
        <v/>
      </c>
      <c r="D43" s="38">
        <f>IF($A43="","",IFERROR(VLOOKUP($A43,Assumptions!$A$11:$E$110,3,FALSE),""))</f>
        <v/>
      </c>
      <c r="E43" s="14">
        <f>IF($A43="","",IFERROR(VLOOKUP($A43,Assumptions!$A$11:$E$110,4,FALSE),""))</f>
        <v/>
      </c>
      <c r="F43" s="14">
        <f>IF($A43="","",COUNTIFS('Prospect Plan'!$A$5:$A$104,"&lt;&gt;",'Prospect Plan'!$D$5:$D$104,$A43))</f>
        <v/>
      </c>
      <c r="G43" s="38">
        <f>IF($A43="","",SUMIFS('Prospect Plan'!$G$5:$G$104,'Prospect Plan'!$A$5:$A$104,"&lt;&gt;",'Prospect Plan'!$D$5:$D$104,$A43))</f>
        <v/>
      </c>
      <c r="H43" s="38">
        <f>IF($A43="","",SUMIFS('Prospect Plan'!$I$5:$I$104,'Prospect Plan'!$A$5:$A$104,"&lt;&gt;",'Prospect Plan'!$D$5:$D$104,$A43))</f>
        <v/>
      </c>
      <c r="I43" s="15">
        <f>IF($A43="","",IFERROR($H43/$D43,""))</f>
        <v/>
      </c>
      <c r="J43" s="15">
        <f>IF($A43="","",IFERROR($F43/$E43,""))</f>
        <v/>
      </c>
      <c r="K43" s="14">
        <f>IF($A43="","",COUNTIFS('Prospect Plan'!$A$5:$A$104,"&lt;&gt;",'Prospect Plan'!$D$5:$D$104,$A43,'Prospect Plan'!$L$5:$L$104,"Check*")+COUNTIFS('Prospect Plan'!$A$5:$A$104,"&lt;&gt;",'Prospect Plan'!$D$5:$D$104,$A43,'Prospect Plan'!$L$5:$L$104,"Next action needed"))</f>
        <v/>
      </c>
    </row>
    <row r="44" ht="20" customHeight="1">
      <c r="A44" s="16">
        <f>IF(Assumptions!$A$46="","",Assumptions!$A$46)</f>
        <v/>
      </c>
      <c r="B44" s="16">
        <f>IF($A44="","",IFERROR(VLOOKUP($A44,Assumptions!$A$11:$E$110,2,FALSE),""))</f>
        <v/>
      </c>
      <c r="C44" s="17">
        <f>IF($A44="","",IFERROR(VLOOKUP($A44,Assumptions!$A$11:$E$110,5,FALSE),""))</f>
        <v/>
      </c>
      <c r="D44" s="39">
        <f>IF($A44="","",IFERROR(VLOOKUP($A44,Assumptions!$A$11:$E$110,3,FALSE),""))</f>
        <v/>
      </c>
      <c r="E44" s="19">
        <f>IF($A44="","",IFERROR(VLOOKUP($A44,Assumptions!$A$11:$E$110,4,FALSE),""))</f>
        <v/>
      </c>
      <c r="F44" s="19">
        <f>IF($A44="","",COUNTIFS('Prospect Plan'!$A$5:$A$104,"&lt;&gt;",'Prospect Plan'!$D$5:$D$104,$A44))</f>
        <v/>
      </c>
      <c r="G44" s="39">
        <f>IF($A44="","",SUMIFS('Prospect Plan'!$G$5:$G$104,'Prospect Plan'!$A$5:$A$104,"&lt;&gt;",'Prospect Plan'!$D$5:$D$104,$A44))</f>
        <v/>
      </c>
      <c r="H44" s="39">
        <f>IF($A44="","",SUMIFS('Prospect Plan'!$I$5:$I$104,'Prospect Plan'!$A$5:$A$104,"&lt;&gt;",'Prospect Plan'!$D$5:$D$104,$A44))</f>
        <v/>
      </c>
      <c r="I44" s="20">
        <f>IF($A44="","",IFERROR($H44/$D44,""))</f>
        <v/>
      </c>
      <c r="J44" s="20">
        <f>IF($A44="","",IFERROR($F44/$E44,""))</f>
        <v/>
      </c>
      <c r="K44" s="19">
        <f>IF($A44="","",COUNTIFS('Prospect Plan'!$A$5:$A$104,"&lt;&gt;",'Prospect Plan'!$D$5:$D$104,$A44,'Prospect Plan'!$L$5:$L$104,"Check*")+COUNTIFS('Prospect Plan'!$A$5:$A$104,"&lt;&gt;",'Prospect Plan'!$D$5:$D$104,$A44,'Prospect Plan'!$L$5:$L$104,"Next action needed"))</f>
        <v/>
      </c>
    </row>
    <row r="45" ht="20" customHeight="1">
      <c r="A45" s="11">
        <f>IF(Assumptions!$A$47="","",Assumptions!$A$47)</f>
        <v/>
      </c>
      <c r="B45" s="11">
        <f>IF($A45="","",IFERROR(VLOOKUP($A45,Assumptions!$A$11:$E$110,2,FALSE),""))</f>
        <v/>
      </c>
      <c r="C45" s="12">
        <f>IF($A45="","",IFERROR(VLOOKUP($A45,Assumptions!$A$11:$E$110,5,FALSE),""))</f>
        <v/>
      </c>
      <c r="D45" s="38">
        <f>IF($A45="","",IFERROR(VLOOKUP($A45,Assumptions!$A$11:$E$110,3,FALSE),""))</f>
        <v/>
      </c>
      <c r="E45" s="14">
        <f>IF($A45="","",IFERROR(VLOOKUP($A45,Assumptions!$A$11:$E$110,4,FALSE),""))</f>
        <v/>
      </c>
      <c r="F45" s="14">
        <f>IF($A45="","",COUNTIFS('Prospect Plan'!$A$5:$A$104,"&lt;&gt;",'Prospect Plan'!$D$5:$D$104,$A45))</f>
        <v/>
      </c>
      <c r="G45" s="38">
        <f>IF($A45="","",SUMIFS('Prospect Plan'!$G$5:$G$104,'Prospect Plan'!$A$5:$A$104,"&lt;&gt;",'Prospect Plan'!$D$5:$D$104,$A45))</f>
        <v/>
      </c>
      <c r="H45" s="38">
        <f>IF($A45="","",SUMIFS('Prospect Plan'!$I$5:$I$104,'Prospect Plan'!$A$5:$A$104,"&lt;&gt;",'Prospect Plan'!$D$5:$D$104,$A45))</f>
        <v/>
      </c>
      <c r="I45" s="15">
        <f>IF($A45="","",IFERROR($H45/$D45,""))</f>
        <v/>
      </c>
      <c r="J45" s="15">
        <f>IF($A45="","",IFERROR($F45/$E45,""))</f>
        <v/>
      </c>
      <c r="K45" s="14">
        <f>IF($A45="","",COUNTIFS('Prospect Plan'!$A$5:$A$104,"&lt;&gt;",'Prospect Plan'!$D$5:$D$104,$A45,'Prospect Plan'!$L$5:$L$104,"Check*")+COUNTIFS('Prospect Plan'!$A$5:$A$104,"&lt;&gt;",'Prospect Plan'!$D$5:$D$104,$A45,'Prospect Plan'!$L$5:$L$104,"Next action needed"))</f>
        <v/>
      </c>
    </row>
    <row r="46" ht="20" customHeight="1">
      <c r="A46" s="16">
        <f>IF(Assumptions!$A$48="","",Assumptions!$A$48)</f>
        <v/>
      </c>
      <c r="B46" s="16">
        <f>IF($A46="","",IFERROR(VLOOKUP($A46,Assumptions!$A$11:$E$110,2,FALSE),""))</f>
        <v/>
      </c>
      <c r="C46" s="17">
        <f>IF($A46="","",IFERROR(VLOOKUP($A46,Assumptions!$A$11:$E$110,5,FALSE),""))</f>
        <v/>
      </c>
      <c r="D46" s="39">
        <f>IF($A46="","",IFERROR(VLOOKUP($A46,Assumptions!$A$11:$E$110,3,FALSE),""))</f>
        <v/>
      </c>
      <c r="E46" s="19">
        <f>IF($A46="","",IFERROR(VLOOKUP($A46,Assumptions!$A$11:$E$110,4,FALSE),""))</f>
        <v/>
      </c>
      <c r="F46" s="19">
        <f>IF($A46="","",COUNTIFS('Prospect Plan'!$A$5:$A$104,"&lt;&gt;",'Prospect Plan'!$D$5:$D$104,$A46))</f>
        <v/>
      </c>
      <c r="G46" s="39">
        <f>IF($A46="","",SUMIFS('Prospect Plan'!$G$5:$G$104,'Prospect Plan'!$A$5:$A$104,"&lt;&gt;",'Prospect Plan'!$D$5:$D$104,$A46))</f>
        <v/>
      </c>
      <c r="H46" s="39">
        <f>IF($A46="","",SUMIFS('Prospect Plan'!$I$5:$I$104,'Prospect Plan'!$A$5:$A$104,"&lt;&gt;",'Prospect Plan'!$D$5:$D$104,$A46))</f>
        <v/>
      </c>
      <c r="I46" s="20">
        <f>IF($A46="","",IFERROR($H46/$D46,""))</f>
        <v/>
      </c>
      <c r="J46" s="20">
        <f>IF($A46="","",IFERROR($F46/$E46,""))</f>
        <v/>
      </c>
      <c r="K46" s="19">
        <f>IF($A46="","",COUNTIFS('Prospect Plan'!$A$5:$A$104,"&lt;&gt;",'Prospect Plan'!$D$5:$D$104,$A46,'Prospect Plan'!$L$5:$L$104,"Check*")+COUNTIFS('Prospect Plan'!$A$5:$A$104,"&lt;&gt;",'Prospect Plan'!$D$5:$D$104,$A46,'Prospect Plan'!$L$5:$L$104,"Next action needed"))</f>
        <v/>
      </c>
    </row>
    <row r="47" ht="20" customHeight="1">
      <c r="A47" s="11">
        <f>IF(Assumptions!$A$49="","",Assumptions!$A$49)</f>
        <v/>
      </c>
      <c r="B47" s="11">
        <f>IF($A47="","",IFERROR(VLOOKUP($A47,Assumptions!$A$11:$E$110,2,FALSE),""))</f>
        <v/>
      </c>
      <c r="C47" s="12">
        <f>IF($A47="","",IFERROR(VLOOKUP($A47,Assumptions!$A$11:$E$110,5,FALSE),""))</f>
        <v/>
      </c>
      <c r="D47" s="38">
        <f>IF($A47="","",IFERROR(VLOOKUP($A47,Assumptions!$A$11:$E$110,3,FALSE),""))</f>
        <v/>
      </c>
      <c r="E47" s="14">
        <f>IF($A47="","",IFERROR(VLOOKUP($A47,Assumptions!$A$11:$E$110,4,FALSE),""))</f>
        <v/>
      </c>
      <c r="F47" s="14">
        <f>IF($A47="","",COUNTIFS('Prospect Plan'!$A$5:$A$104,"&lt;&gt;",'Prospect Plan'!$D$5:$D$104,$A47))</f>
        <v/>
      </c>
      <c r="G47" s="38">
        <f>IF($A47="","",SUMIFS('Prospect Plan'!$G$5:$G$104,'Prospect Plan'!$A$5:$A$104,"&lt;&gt;",'Prospect Plan'!$D$5:$D$104,$A47))</f>
        <v/>
      </c>
      <c r="H47" s="38">
        <f>IF($A47="","",SUMIFS('Prospect Plan'!$I$5:$I$104,'Prospect Plan'!$A$5:$A$104,"&lt;&gt;",'Prospect Plan'!$D$5:$D$104,$A47))</f>
        <v/>
      </c>
      <c r="I47" s="15">
        <f>IF($A47="","",IFERROR($H47/$D47,""))</f>
        <v/>
      </c>
      <c r="J47" s="15">
        <f>IF($A47="","",IFERROR($F47/$E47,""))</f>
        <v/>
      </c>
      <c r="K47" s="14">
        <f>IF($A47="","",COUNTIFS('Prospect Plan'!$A$5:$A$104,"&lt;&gt;",'Prospect Plan'!$D$5:$D$104,$A47,'Prospect Plan'!$L$5:$L$104,"Check*")+COUNTIFS('Prospect Plan'!$A$5:$A$104,"&lt;&gt;",'Prospect Plan'!$D$5:$D$104,$A47,'Prospect Plan'!$L$5:$L$104,"Next action needed"))</f>
        <v/>
      </c>
    </row>
    <row r="48" ht="20" customHeight="1">
      <c r="A48" s="16">
        <f>IF(Assumptions!$A$50="","",Assumptions!$A$50)</f>
        <v/>
      </c>
      <c r="B48" s="16">
        <f>IF($A48="","",IFERROR(VLOOKUP($A48,Assumptions!$A$11:$E$110,2,FALSE),""))</f>
        <v/>
      </c>
      <c r="C48" s="17">
        <f>IF($A48="","",IFERROR(VLOOKUP($A48,Assumptions!$A$11:$E$110,5,FALSE),""))</f>
        <v/>
      </c>
      <c r="D48" s="39">
        <f>IF($A48="","",IFERROR(VLOOKUP($A48,Assumptions!$A$11:$E$110,3,FALSE),""))</f>
        <v/>
      </c>
      <c r="E48" s="19">
        <f>IF($A48="","",IFERROR(VLOOKUP($A48,Assumptions!$A$11:$E$110,4,FALSE),""))</f>
        <v/>
      </c>
      <c r="F48" s="19">
        <f>IF($A48="","",COUNTIFS('Prospect Plan'!$A$5:$A$104,"&lt;&gt;",'Prospect Plan'!$D$5:$D$104,$A48))</f>
        <v/>
      </c>
      <c r="G48" s="39">
        <f>IF($A48="","",SUMIFS('Prospect Plan'!$G$5:$G$104,'Prospect Plan'!$A$5:$A$104,"&lt;&gt;",'Prospect Plan'!$D$5:$D$104,$A48))</f>
        <v/>
      </c>
      <c r="H48" s="39">
        <f>IF($A48="","",SUMIFS('Prospect Plan'!$I$5:$I$104,'Prospect Plan'!$A$5:$A$104,"&lt;&gt;",'Prospect Plan'!$D$5:$D$104,$A48))</f>
        <v/>
      </c>
      <c r="I48" s="20">
        <f>IF($A48="","",IFERROR($H48/$D48,""))</f>
        <v/>
      </c>
      <c r="J48" s="20">
        <f>IF($A48="","",IFERROR($F48/$E48,""))</f>
        <v/>
      </c>
      <c r="K48" s="19">
        <f>IF($A48="","",COUNTIFS('Prospect Plan'!$A$5:$A$104,"&lt;&gt;",'Prospect Plan'!$D$5:$D$104,$A48,'Prospect Plan'!$L$5:$L$104,"Check*")+COUNTIFS('Prospect Plan'!$A$5:$A$104,"&lt;&gt;",'Prospect Plan'!$D$5:$D$104,$A48,'Prospect Plan'!$L$5:$L$104,"Next action needed"))</f>
        <v/>
      </c>
    </row>
    <row r="49" ht="20" customHeight="1">
      <c r="A49" s="11">
        <f>IF(Assumptions!$A$51="","",Assumptions!$A$51)</f>
        <v/>
      </c>
      <c r="B49" s="11">
        <f>IF($A49="","",IFERROR(VLOOKUP($A49,Assumptions!$A$11:$E$110,2,FALSE),""))</f>
        <v/>
      </c>
      <c r="C49" s="12">
        <f>IF($A49="","",IFERROR(VLOOKUP($A49,Assumptions!$A$11:$E$110,5,FALSE),""))</f>
        <v/>
      </c>
      <c r="D49" s="38">
        <f>IF($A49="","",IFERROR(VLOOKUP($A49,Assumptions!$A$11:$E$110,3,FALSE),""))</f>
        <v/>
      </c>
      <c r="E49" s="14">
        <f>IF($A49="","",IFERROR(VLOOKUP($A49,Assumptions!$A$11:$E$110,4,FALSE),""))</f>
        <v/>
      </c>
      <c r="F49" s="14">
        <f>IF($A49="","",COUNTIFS('Prospect Plan'!$A$5:$A$104,"&lt;&gt;",'Prospect Plan'!$D$5:$D$104,$A49))</f>
        <v/>
      </c>
      <c r="G49" s="38">
        <f>IF($A49="","",SUMIFS('Prospect Plan'!$G$5:$G$104,'Prospect Plan'!$A$5:$A$104,"&lt;&gt;",'Prospect Plan'!$D$5:$D$104,$A49))</f>
        <v/>
      </c>
      <c r="H49" s="38">
        <f>IF($A49="","",SUMIFS('Prospect Plan'!$I$5:$I$104,'Prospect Plan'!$A$5:$A$104,"&lt;&gt;",'Prospect Plan'!$D$5:$D$104,$A49))</f>
        <v/>
      </c>
      <c r="I49" s="15">
        <f>IF($A49="","",IFERROR($H49/$D49,""))</f>
        <v/>
      </c>
      <c r="J49" s="15">
        <f>IF($A49="","",IFERROR($F49/$E49,""))</f>
        <v/>
      </c>
      <c r="K49" s="14">
        <f>IF($A49="","",COUNTIFS('Prospect Plan'!$A$5:$A$104,"&lt;&gt;",'Prospect Plan'!$D$5:$D$104,$A49,'Prospect Plan'!$L$5:$L$104,"Check*")+COUNTIFS('Prospect Plan'!$A$5:$A$104,"&lt;&gt;",'Prospect Plan'!$D$5:$D$104,$A49,'Prospect Plan'!$L$5:$L$104,"Next action needed"))</f>
        <v/>
      </c>
    </row>
    <row r="50" ht="20" customHeight="1">
      <c r="A50" s="16">
        <f>IF(Assumptions!$A$52="","",Assumptions!$A$52)</f>
        <v/>
      </c>
      <c r="B50" s="16">
        <f>IF($A50="","",IFERROR(VLOOKUP($A50,Assumptions!$A$11:$E$110,2,FALSE),""))</f>
        <v/>
      </c>
      <c r="C50" s="17">
        <f>IF($A50="","",IFERROR(VLOOKUP($A50,Assumptions!$A$11:$E$110,5,FALSE),""))</f>
        <v/>
      </c>
      <c r="D50" s="39">
        <f>IF($A50="","",IFERROR(VLOOKUP($A50,Assumptions!$A$11:$E$110,3,FALSE),""))</f>
        <v/>
      </c>
      <c r="E50" s="19">
        <f>IF($A50="","",IFERROR(VLOOKUP($A50,Assumptions!$A$11:$E$110,4,FALSE),""))</f>
        <v/>
      </c>
      <c r="F50" s="19">
        <f>IF($A50="","",COUNTIFS('Prospect Plan'!$A$5:$A$104,"&lt;&gt;",'Prospect Plan'!$D$5:$D$104,$A50))</f>
        <v/>
      </c>
      <c r="G50" s="39">
        <f>IF($A50="","",SUMIFS('Prospect Plan'!$G$5:$G$104,'Prospect Plan'!$A$5:$A$104,"&lt;&gt;",'Prospect Plan'!$D$5:$D$104,$A50))</f>
        <v/>
      </c>
      <c r="H50" s="39">
        <f>IF($A50="","",SUMIFS('Prospect Plan'!$I$5:$I$104,'Prospect Plan'!$A$5:$A$104,"&lt;&gt;",'Prospect Plan'!$D$5:$D$104,$A50))</f>
        <v/>
      </c>
      <c r="I50" s="20">
        <f>IF($A50="","",IFERROR($H50/$D50,""))</f>
        <v/>
      </c>
      <c r="J50" s="20">
        <f>IF($A50="","",IFERROR($F50/$E50,""))</f>
        <v/>
      </c>
      <c r="K50" s="19">
        <f>IF($A50="","",COUNTIFS('Prospect Plan'!$A$5:$A$104,"&lt;&gt;",'Prospect Plan'!$D$5:$D$104,$A50,'Prospect Plan'!$L$5:$L$104,"Check*")+COUNTIFS('Prospect Plan'!$A$5:$A$104,"&lt;&gt;",'Prospect Plan'!$D$5:$D$104,$A50,'Prospect Plan'!$L$5:$L$104,"Next action needed"))</f>
        <v/>
      </c>
    </row>
    <row r="51" ht="20" customHeight="1">
      <c r="A51" s="11">
        <f>IF(Assumptions!$A$53="","",Assumptions!$A$53)</f>
        <v/>
      </c>
      <c r="B51" s="11">
        <f>IF($A51="","",IFERROR(VLOOKUP($A51,Assumptions!$A$11:$E$110,2,FALSE),""))</f>
        <v/>
      </c>
      <c r="C51" s="12">
        <f>IF($A51="","",IFERROR(VLOOKUP($A51,Assumptions!$A$11:$E$110,5,FALSE),""))</f>
        <v/>
      </c>
      <c r="D51" s="38">
        <f>IF($A51="","",IFERROR(VLOOKUP($A51,Assumptions!$A$11:$E$110,3,FALSE),""))</f>
        <v/>
      </c>
      <c r="E51" s="14">
        <f>IF($A51="","",IFERROR(VLOOKUP($A51,Assumptions!$A$11:$E$110,4,FALSE),""))</f>
        <v/>
      </c>
      <c r="F51" s="14">
        <f>IF($A51="","",COUNTIFS('Prospect Plan'!$A$5:$A$104,"&lt;&gt;",'Prospect Plan'!$D$5:$D$104,$A51))</f>
        <v/>
      </c>
      <c r="G51" s="38">
        <f>IF($A51="","",SUMIFS('Prospect Plan'!$G$5:$G$104,'Prospect Plan'!$A$5:$A$104,"&lt;&gt;",'Prospect Plan'!$D$5:$D$104,$A51))</f>
        <v/>
      </c>
      <c r="H51" s="38">
        <f>IF($A51="","",SUMIFS('Prospect Plan'!$I$5:$I$104,'Prospect Plan'!$A$5:$A$104,"&lt;&gt;",'Prospect Plan'!$D$5:$D$104,$A51))</f>
        <v/>
      </c>
      <c r="I51" s="15">
        <f>IF($A51="","",IFERROR($H51/$D51,""))</f>
        <v/>
      </c>
      <c r="J51" s="15">
        <f>IF($A51="","",IFERROR($F51/$E51,""))</f>
        <v/>
      </c>
      <c r="K51" s="14">
        <f>IF($A51="","",COUNTIFS('Prospect Plan'!$A$5:$A$104,"&lt;&gt;",'Prospect Plan'!$D$5:$D$104,$A51,'Prospect Plan'!$L$5:$L$104,"Check*")+COUNTIFS('Prospect Plan'!$A$5:$A$104,"&lt;&gt;",'Prospect Plan'!$D$5:$D$104,$A51,'Prospect Plan'!$L$5:$L$104,"Next action needed"))</f>
        <v/>
      </c>
    </row>
    <row r="52" ht="20" customHeight="1">
      <c r="A52" s="16">
        <f>IF(Assumptions!$A$54="","",Assumptions!$A$54)</f>
        <v/>
      </c>
      <c r="B52" s="16">
        <f>IF($A52="","",IFERROR(VLOOKUP($A52,Assumptions!$A$11:$E$110,2,FALSE),""))</f>
        <v/>
      </c>
      <c r="C52" s="17">
        <f>IF($A52="","",IFERROR(VLOOKUP($A52,Assumptions!$A$11:$E$110,5,FALSE),""))</f>
        <v/>
      </c>
      <c r="D52" s="39">
        <f>IF($A52="","",IFERROR(VLOOKUP($A52,Assumptions!$A$11:$E$110,3,FALSE),""))</f>
        <v/>
      </c>
      <c r="E52" s="19">
        <f>IF($A52="","",IFERROR(VLOOKUP($A52,Assumptions!$A$11:$E$110,4,FALSE),""))</f>
        <v/>
      </c>
      <c r="F52" s="19">
        <f>IF($A52="","",COUNTIFS('Prospect Plan'!$A$5:$A$104,"&lt;&gt;",'Prospect Plan'!$D$5:$D$104,$A52))</f>
        <v/>
      </c>
      <c r="G52" s="39">
        <f>IF($A52="","",SUMIFS('Prospect Plan'!$G$5:$G$104,'Prospect Plan'!$A$5:$A$104,"&lt;&gt;",'Prospect Plan'!$D$5:$D$104,$A52))</f>
        <v/>
      </c>
      <c r="H52" s="39">
        <f>IF($A52="","",SUMIFS('Prospect Plan'!$I$5:$I$104,'Prospect Plan'!$A$5:$A$104,"&lt;&gt;",'Prospect Plan'!$D$5:$D$104,$A52))</f>
        <v/>
      </c>
      <c r="I52" s="20">
        <f>IF($A52="","",IFERROR($H52/$D52,""))</f>
        <v/>
      </c>
      <c r="J52" s="20">
        <f>IF($A52="","",IFERROR($F52/$E52,""))</f>
        <v/>
      </c>
      <c r="K52" s="19">
        <f>IF($A52="","",COUNTIFS('Prospect Plan'!$A$5:$A$104,"&lt;&gt;",'Prospect Plan'!$D$5:$D$104,$A52,'Prospect Plan'!$L$5:$L$104,"Check*")+COUNTIFS('Prospect Plan'!$A$5:$A$104,"&lt;&gt;",'Prospect Plan'!$D$5:$D$104,$A52,'Prospect Plan'!$L$5:$L$104,"Next action needed"))</f>
        <v/>
      </c>
    </row>
    <row r="53" ht="20" customHeight="1">
      <c r="A53" s="11">
        <f>IF(Assumptions!$A$55="","",Assumptions!$A$55)</f>
        <v/>
      </c>
      <c r="B53" s="11">
        <f>IF($A53="","",IFERROR(VLOOKUP($A53,Assumptions!$A$11:$E$110,2,FALSE),""))</f>
        <v/>
      </c>
      <c r="C53" s="12">
        <f>IF($A53="","",IFERROR(VLOOKUP($A53,Assumptions!$A$11:$E$110,5,FALSE),""))</f>
        <v/>
      </c>
      <c r="D53" s="38">
        <f>IF($A53="","",IFERROR(VLOOKUP($A53,Assumptions!$A$11:$E$110,3,FALSE),""))</f>
        <v/>
      </c>
      <c r="E53" s="14">
        <f>IF($A53="","",IFERROR(VLOOKUP($A53,Assumptions!$A$11:$E$110,4,FALSE),""))</f>
        <v/>
      </c>
      <c r="F53" s="14">
        <f>IF($A53="","",COUNTIFS('Prospect Plan'!$A$5:$A$104,"&lt;&gt;",'Prospect Plan'!$D$5:$D$104,$A53))</f>
        <v/>
      </c>
      <c r="G53" s="38">
        <f>IF($A53="","",SUMIFS('Prospect Plan'!$G$5:$G$104,'Prospect Plan'!$A$5:$A$104,"&lt;&gt;",'Prospect Plan'!$D$5:$D$104,$A53))</f>
        <v/>
      </c>
      <c r="H53" s="38">
        <f>IF($A53="","",SUMIFS('Prospect Plan'!$I$5:$I$104,'Prospect Plan'!$A$5:$A$104,"&lt;&gt;",'Prospect Plan'!$D$5:$D$104,$A53))</f>
        <v/>
      </c>
      <c r="I53" s="15">
        <f>IF($A53="","",IFERROR($H53/$D53,""))</f>
        <v/>
      </c>
      <c r="J53" s="15">
        <f>IF($A53="","",IFERROR($F53/$E53,""))</f>
        <v/>
      </c>
      <c r="K53" s="14">
        <f>IF($A53="","",COUNTIFS('Prospect Plan'!$A$5:$A$104,"&lt;&gt;",'Prospect Plan'!$D$5:$D$104,$A53,'Prospect Plan'!$L$5:$L$104,"Check*")+COUNTIFS('Prospect Plan'!$A$5:$A$104,"&lt;&gt;",'Prospect Plan'!$D$5:$D$104,$A53,'Prospect Plan'!$L$5:$L$104,"Next action needed"))</f>
        <v/>
      </c>
    </row>
    <row r="54" ht="20" customHeight="1">
      <c r="A54" s="16">
        <f>IF(Assumptions!$A$56="","",Assumptions!$A$56)</f>
        <v/>
      </c>
      <c r="B54" s="16">
        <f>IF($A54="","",IFERROR(VLOOKUP($A54,Assumptions!$A$11:$E$110,2,FALSE),""))</f>
        <v/>
      </c>
      <c r="C54" s="17">
        <f>IF($A54="","",IFERROR(VLOOKUP($A54,Assumptions!$A$11:$E$110,5,FALSE),""))</f>
        <v/>
      </c>
      <c r="D54" s="39">
        <f>IF($A54="","",IFERROR(VLOOKUP($A54,Assumptions!$A$11:$E$110,3,FALSE),""))</f>
        <v/>
      </c>
      <c r="E54" s="19">
        <f>IF($A54="","",IFERROR(VLOOKUP($A54,Assumptions!$A$11:$E$110,4,FALSE),""))</f>
        <v/>
      </c>
      <c r="F54" s="19">
        <f>IF($A54="","",COUNTIFS('Prospect Plan'!$A$5:$A$104,"&lt;&gt;",'Prospect Plan'!$D$5:$D$104,$A54))</f>
        <v/>
      </c>
      <c r="G54" s="39">
        <f>IF($A54="","",SUMIFS('Prospect Plan'!$G$5:$G$104,'Prospect Plan'!$A$5:$A$104,"&lt;&gt;",'Prospect Plan'!$D$5:$D$104,$A54))</f>
        <v/>
      </c>
      <c r="H54" s="39">
        <f>IF($A54="","",SUMIFS('Prospect Plan'!$I$5:$I$104,'Prospect Plan'!$A$5:$A$104,"&lt;&gt;",'Prospect Plan'!$D$5:$D$104,$A54))</f>
        <v/>
      </c>
      <c r="I54" s="20">
        <f>IF($A54="","",IFERROR($H54/$D54,""))</f>
        <v/>
      </c>
      <c r="J54" s="20">
        <f>IF($A54="","",IFERROR($F54/$E54,""))</f>
        <v/>
      </c>
      <c r="K54" s="19">
        <f>IF($A54="","",COUNTIFS('Prospect Plan'!$A$5:$A$104,"&lt;&gt;",'Prospect Plan'!$D$5:$D$104,$A54,'Prospect Plan'!$L$5:$L$104,"Check*")+COUNTIFS('Prospect Plan'!$A$5:$A$104,"&lt;&gt;",'Prospect Plan'!$D$5:$D$104,$A54,'Prospect Plan'!$L$5:$L$104,"Next action needed"))</f>
        <v/>
      </c>
    </row>
    <row r="55" ht="20" customHeight="1">
      <c r="A55" s="11">
        <f>IF(Assumptions!$A$57="","",Assumptions!$A$57)</f>
        <v/>
      </c>
      <c r="B55" s="11">
        <f>IF($A55="","",IFERROR(VLOOKUP($A55,Assumptions!$A$11:$E$110,2,FALSE),""))</f>
        <v/>
      </c>
      <c r="C55" s="12">
        <f>IF($A55="","",IFERROR(VLOOKUP($A55,Assumptions!$A$11:$E$110,5,FALSE),""))</f>
        <v/>
      </c>
      <c r="D55" s="38">
        <f>IF($A55="","",IFERROR(VLOOKUP($A55,Assumptions!$A$11:$E$110,3,FALSE),""))</f>
        <v/>
      </c>
      <c r="E55" s="14">
        <f>IF($A55="","",IFERROR(VLOOKUP($A55,Assumptions!$A$11:$E$110,4,FALSE),""))</f>
        <v/>
      </c>
      <c r="F55" s="14">
        <f>IF($A55="","",COUNTIFS('Prospect Plan'!$A$5:$A$104,"&lt;&gt;",'Prospect Plan'!$D$5:$D$104,$A55))</f>
        <v/>
      </c>
      <c r="G55" s="38">
        <f>IF($A55="","",SUMIFS('Prospect Plan'!$G$5:$G$104,'Prospect Plan'!$A$5:$A$104,"&lt;&gt;",'Prospect Plan'!$D$5:$D$104,$A55))</f>
        <v/>
      </c>
      <c r="H55" s="38">
        <f>IF($A55="","",SUMIFS('Prospect Plan'!$I$5:$I$104,'Prospect Plan'!$A$5:$A$104,"&lt;&gt;",'Prospect Plan'!$D$5:$D$104,$A55))</f>
        <v/>
      </c>
      <c r="I55" s="15">
        <f>IF($A55="","",IFERROR($H55/$D55,""))</f>
        <v/>
      </c>
      <c r="J55" s="15">
        <f>IF($A55="","",IFERROR($F55/$E55,""))</f>
        <v/>
      </c>
      <c r="K55" s="14">
        <f>IF($A55="","",COUNTIFS('Prospect Plan'!$A$5:$A$104,"&lt;&gt;",'Prospect Plan'!$D$5:$D$104,$A55,'Prospect Plan'!$L$5:$L$104,"Check*")+COUNTIFS('Prospect Plan'!$A$5:$A$104,"&lt;&gt;",'Prospect Plan'!$D$5:$D$104,$A55,'Prospect Plan'!$L$5:$L$104,"Next action needed"))</f>
        <v/>
      </c>
    </row>
    <row r="56" ht="20" customHeight="1">
      <c r="A56" s="16">
        <f>IF(Assumptions!$A$58="","",Assumptions!$A$58)</f>
        <v/>
      </c>
      <c r="B56" s="16">
        <f>IF($A56="","",IFERROR(VLOOKUP($A56,Assumptions!$A$11:$E$110,2,FALSE),""))</f>
        <v/>
      </c>
      <c r="C56" s="17">
        <f>IF($A56="","",IFERROR(VLOOKUP($A56,Assumptions!$A$11:$E$110,5,FALSE),""))</f>
        <v/>
      </c>
      <c r="D56" s="39">
        <f>IF($A56="","",IFERROR(VLOOKUP($A56,Assumptions!$A$11:$E$110,3,FALSE),""))</f>
        <v/>
      </c>
      <c r="E56" s="19">
        <f>IF($A56="","",IFERROR(VLOOKUP($A56,Assumptions!$A$11:$E$110,4,FALSE),""))</f>
        <v/>
      </c>
      <c r="F56" s="19">
        <f>IF($A56="","",COUNTIFS('Prospect Plan'!$A$5:$A$104,"&lt;&gt;",'Prospect Plan'!$D$5:$D$104,$A56))</f>
        <v/>
      </c>
      <c r="G56" s="39">
        <f>IF($A56="","",SUMIFS('Prospect Plan'!$G$5:$G$104,'Prospect Plan'!$A$5:$A$104,"&lt;&gt;",'Prospect Plan'!$D$5:$D$104,$A56))</f>
        <v/>
      </c>
      <c r="H56" s="39">
        <f>IF($A56="","",SUMIFS('Prospect Plan'!$I$5:$I$104,'Prospect Plan'!$A$5:$A$104,"&lt;&gt;",'Prospect Plan'!$D$5:$D$104,$A56))</f>
        <v/>
      </c>
      <c r="I56" s="20">
        <f>IF($A56="","",IFERROR($H56/$D56,""))</f>
        <v/>
      </c>
      <c r="J56" s="20">
        <f>IF($A56="","",IFERROR($F56/$E56,""))</f>
        <v/>
      </c>
      <c r="K56" s="19">
        <f>IF($A56="","",COUNTIFS('Prospect Plan'!$A$5:$A$104,"&lt;&gt;",'Prospect Plan'!$D$5:$D$104,$A56,'Prospect Plan'!$L$5:$L$104,"Check*")+COUNTIFS('Prospect Plan'!$A$5:$A$104,"&lt;&gt;",'Prospect Plan'!$D$5:$D$104,$A56,'Prospect Plan'!$L$5:$L$104,"Next action needed"))</f>
        <v/>
      </c>
    </row>
    <row r="57" ht="20" customHeight="1">
      <c r="A57" s="11">
        <f>IF(Assumptions!$A$59="","",Assumptions!$A$59)</f>
        <v/>
      </c>
      <c r="B57" s="11">
        <f>IF($A57="","",IFERROR(VLOOKUP($A57,Assumptions!$A$11:$E$110,2,FALSE),""))</f>
        <v/>
      </c>
      <c r="C57" s="12">
        <f>IF($A57="","",IFERROR(VLOOKUP($A57,Assumptions!$A$11:$E$110,5,FALSE),""))</f>
        <v/>
      </c>
      <c r="D57" s="38">
        <f>IF($A57="","",IFERROR(VLOOKUP($A57,Assumptions!$A$11:$E$110,3,FALSE),""))</f>
        <v/>
      </c>
      <c r="E57" s="14">
        <f>IF($A57="","",IFERROR(VLOOKUP($A57,Assumptions!$A$11:$E$110,4,FALSE),""))</f>
        <v/>
      </c>
      <c r="F57" s="14">
        <f>IF($A57="","",COUNTIFS('Prospect Plan'!$A$5:$A$104,"&lt;&gt;",'Prospect Plan'!$D$5:$D$104,$A57))</f>
        <v/>
      </c>
      <c r="G57" s="38">
        <f>IF($A57="","",SUMIFS('Prospect Plan'!$G$5:$G$104,'Prospect Plan'!$A$5:$A$104,"&lt;&gt;",'Prospect Plan'!$D$5:$D$104,$A57))</f>
        <v/>
      </c>
      <c r="H57" s="38">
        <f>IF($A57="","",SUMIFS('Prospect Plan'!$I$5:$I$104,'Prospect Plan'!$A$5:$A$104,"&lt;&gt;",'Prospect Plan'!$D$5:$D$104,$A57))</f>
        <v/>
      </c>
      <c r="I57" s="15">
        <f>IF($A57="","",IFERROR($H57/$D57,""))</f>
        <v/>
      </c>
      <c r="J57" s="15">
        <f>IF($A57="","",IFERROR($F57/$E57,""))</f>
        <v/>
      </c>
      <c r="K57" s="14">
        <f>IF($A57="","",COUNTIFS('Prospect Plan'!$A$5:$A$104,"&lt;&gt;",'Prospect Plan'!$D$5:$D$104,$A57,'Prospect Plan'!$L$5:$L$104,"Check*")+COUNTIFS('Prospect Plan'!$A$5:$A$104,"&lt;&gt;",'Prospect Plan'!$D$5:$D$104,$A57,'Prospect Plan'!$L$5:$L$104,"Next action needed"))</f>
        <v/>
      </c>
    </row>
    <row r="58" ht="20" customHeight="1">
      <c r="A58" s="16">
        <f>IF(Assumptions!$A$60="","",Assumptions!$A$60)</f>
        <v/>
      </c>
      <c r="B58" s="16">
        <f>IF($A58="","",IFERROR(VLOOKUP($A58,Assumptions!$A$11:$E$110,2,FALSE),""))</f>
        <v/>
      </c>
      <c r="C58" s="17">
        <f>IF($A58="","",IFERROR(VLOOKUP($A58,Assumptions!$A$11:$E$110,5,FALSE),""))</f>
        <v/>
      </c>
      <c r="D58" s="39">
        <f>IF($A58="","",IFERROR(VLOOKUP($A58,Assumptions!$A$11:$E$110,3,FALSE),""))</f>
        <v/>
      </c>
      <c r="E58" s="19">
        <f>IF($A58="","",IFERROR(VLOOKUP($A58,Assumptions!$A$11:$E$110,4,FALSE),""))</f>
        <v/>
      </c>
      <c r="F58" s="19">
        <f>IF($A58="","",COUNTIFS('Prospect Plan'!$A$5:$A$104,"&lt;&gt;",'Prospect Plan'!$D$5:$D$104,$A58))</f>
        <v/>
      </c>
      <c r="G58" s="39">
        <f>IF($A58="","",SUMIFS('Prospect Plan'!$G$5:$G$104,'Prospect Plan'!$A$5:$A$104,"&lt;&gt;",'Prospect Plan'!$D$5:$D$104,$A58))</f>
        <v/>
      </c>
      <c r="H58" s="39">
        <f>IF($A58="","",SUMIFS('Prospect Plan'!$I$5:$I$104,'Prospect Plan'!$A$5:$A$104,"&lt;&gt;",'Prospect Plan'!$D$5:$D$104,$A58))</f>
        <v/>
      </c>
      <c r="I58" s="20">
        <f>IF($A58="","",IFERROR($H58/$D58,""))</f>
        <v/>
      </c>
      <c r="J58" s="20">
        <f>IF($A58="","",IFERROR($F58/$E58,""))</f>
        <v/>
      </c>
      <c r="K58" s="19">
        <f>IF($A58="","",COUNTIFS('Prospect Plan'!$A$5:$A$104,"&lt;&gt;",'Prospect Plan'!$D$5:$D$104,$A58,'Prospect Plan'!$L$5:$L$104,"Check*")+COUNTIFS('Prospect Plan'!$A$5:$A$104,"&lt;&gt;",'Prospect Plan'!$D$5:$D$104,$A58,'Prospect Plan'!$L$5:$L$104,"Next action needed"))</f>
        <v/>
      </c>
    </row>
    <row r="59" ht="20" customHeight="1">
      <c r="A59" s="11">
        <f>IF(Assumptions!$A$61="","",Assumptions!$A$61)</f>
        <v/>
      </c>
      <c r="B59" s="11">
        <f>IF($A59="","",IFERROR(VLOOKUP($A59,Assumptions!$A$11:$E$110,2,FALSE),""))</f>
        <v/>
      </c>
      <c r="C59" s="12">
        <f>IF($A59="","",IFERROR(VLOOKUP($A59,Assumptions!$A$11:$E$110,5,FALSE),""))</f>
        <v/>
      </c>
      <c r="D59" s="38">
        <f>IF($A59="","",IFERROR(VLOOKUP($A59,Assumptions!$A$11:$E$110,3,FALSE),""))</f>
        <v/>
      </c>
      <c r="E59" s="14">
        <f>IF($A59="","",IFERROR(VLOOKUP($A59,Assumptions!$A$11:$E$110,4,FALSE),""))</f>
        <v/>
      </c>
      <c r="F59" s="14">
        <f>IF($A59="","",COUNTIFS('Prospect Plan'!$A$5:$A$104,"&lt;&gt;",'Prospect Plan'!$D$5:$D$104,$A59))</f>
        <v/>
      </c>
      <c r="G59" s="38">
        <f>IF($A59="","",SUMIFS('Prospect Plan'!$G$5:$G$104,'Prospect Plan'!$A$5:$A$104,"&lt;&gt;",'Prospect Plan'!$D$5:$D$104,$A59))</f>
        <v/>
      </c>
      <c r="H59" s="38">
        <f>IF($A59="","",SUMIFS('Prospect Plan'!$I$5:$I$104,'Prospect Plan'!$A$5:$A$104,"&lt;&gt;",'Prospect Plan'!$D$5:$D$104,$A59))</f>
        <v/>
      </c>
      <c r="I59" s="15">
        <f>IF($A59="","",IFERROR($H59/$D59,""))</f>
        <v/>
      </c>
      <c r="J59" s="15">
        <f>IF($A59="","",IFERROR($F59/$E59,""))</f>
        <v/>
      </c>
      <c r="K59" s="14">
        <f>IF($A59="","",COUNTIFS('Prospect Plan'!$A$5:$A$104,"&lt;&gt;",'Prospect Plan'!$D$5:$D$104,$A59,'Prospect Plan'!$L$5:$L$104,"Check*")+COUNTIFS('Prospect Plan'!$A$5:$A$104,"&lt;&gt;",'Prospect Plan'!$D$5:$D$104,$A59,'Prospect Plan'!$L$5:$L$104,"Next action needed"))</f>
        <v/>
      </c>
    </row>
    <row r="60" ht="20" customHeight="1">
      <c r="A60" s="16">
        <f>IF(Assumptions!$A$62="","",Assumptions!$A$62)</f>
        <v/>
      </c>
      <c r="B60" s="16">
        <f>IF($A60="","",IFERROR(VLOOKUP($A60,Assumptions!$A$11:$E$110,2,FALSE),""))</f>
        <v/>
      </c>
      <c r="C60" s="17">
        <f>IF($A60="","",IFERROR(VLOOKUP($A60,Assumptions!$A$11:$E$110,5,FALSE),""))</f>
        <v/>
      </c>
      <c r="D60" s="39">
        <f>IF($A60="","",IFERROR(VLOOKUP($A60,Assumptions!$A$11:$E$110,3,FALSE),""))</f>
        <v/>
      </c>
      <c r="E60" s="19">
        <f>IF($A60="","",IFERROR(VLOOKUP($A60,Assumptions!$A$11:$E$110,4,FALSE),""))</f>
        <v/>
      </c>
      <c r="F60" s="19">
        <f>IF($A60="","",COUNTIFS('Prospect Plan'!$A$5:$A$104,"&lt;&gt;",'Prospect Plan'!$D$5:$D$104,$A60))</f>
        <v/>
      </c>
      <c r="G60" s="39">
        <f>IF($A60="","",SUMIFS('Prospect Plan'!$G$5:$G$104,'Prospect Plan'!$A$5:$A$104,"&lt;&gt;",'Prospect Plan'!$D$5:$D$104,$A60))</f>
        <v/>
      </c>
      <c r="H60" s="39">
        <f>IF($A60="","",SUMIFS('Prospect Plan'!$I$5:$I$104,'Prospect Plan'!$A$5:$A$104,"&lt;&gt;",'Prospect Plan'!$D$5:$D$104,$A60))</f>
        <v/>
      </c>
      <c r="I60" s="20">
        <f>IF($A60="","",IFERROR($H60/$D60,""))</f>
        <v/>
      </c>
      <c r="J60" s="20">
        <f>IF($A60="","",IFERROR($F60/$E60,""))</f>
        <v/>
      </c>
      <c r="K60" s="19">
        <f>IF($A60="","",COUNTIFS('Prospect Plan'!$A$5:$A$104,"&lt;&gt;",'Prospect Plan'!$D$5:$D$104,$A60,'Prospect Plan'!$L$5:$L$104,"Check*")+COUNTIFS('Prospect Plan'!$A$5:$A$104,"&lt;&gt;",'Prospect Plan'!$D$5:$D$104,$A60,'Prospect Plan'!$L$5:$L$104,"Next action needed"))</f>
        <v/>
      </c>
    </row>
    <row r="61" ht="20" customHeight="1">
      <c r="A61" s="11">
        <f>IF(Assumptions!$A$63="","",Assumptions!$A$63)</f>
        <v/>
      </c>
      <c r="B61" s="11">
        <f>IF($A61="","",IFERROR(VLOOKUP($A61,Assumptions!$A$11:$E$110,2,FALSE),""))</f>
        <v/>
      </c>
      <c r="C61" s="12">
        <f>IF($A61="","",IFERROR(VLOOKUP($A61,Assumptions!$A$11:$E$110,5,FALSE),""))</f>
        <v/>
      </c>
      <c r="D61" s="38">
        <f>IF($A61="","",IFERROR(VLOOKUP($A61,Assumptions!$A$11:$E$110,3,FALSE),""))</f>
        <v/>
      </c>
      <c r="E61" s="14">
        <f>IF($A61="","",IFERROR(VLOOKUP($A61,Assumptions!$A$11:$E$110,4,FALSE),""))</f>
        <v/>
      </c>
      <c r="F61" s="14">
        <f>IF($A61="","",COUNTIFS('Prospect Plan'!$A$5:$A$104,"&lt;&gt;",'Prospect Plan'!$D$5:$D$104,$A61))</f>
        <v/>
      </c>
      <c r="G61" s="38">
        <f>IF($A61="","",SUMIFS('Prospect Plan'!$G$5:$G$104,'Prospect Plan'!$A$5:$A$104,"&lt;&gt;",'Prospect Plan'!$D$5:$D$104,$A61))</f>
        <v/>
      </c>
      <c r="H61" s="38">
        <f>IF($A61="","",SUMIFS('Prospect Plan'!$I$5:$I$104,'Prospect Plan'!$A$5:$A$104,"&lt;&gt;",'Prospect Plan'!$D$5:$D$104,$A61))</f>
        <v/>
      </c>
      <c r="I61" s="15">
        <f>IF($A61="","",IFERROR($H61/$D61,""))</f>
        <v/>
      </c>
      <c r="J61" s="15">
        <f>IF($A61="","",IFERROR($F61/$E61,""))</f>
        <v/>
      </c>
      <c r="K61" s="14">
        <f>IF($A61="","",COUNTIFS('Prospect Plan'!$A$5:$A$104,"&lt;&gt;",'Prospect Plan'!$D$5:$D$104,$A61,'Prospect Plan'!$L$5:$L$104,"Check*")+COUNTIFS('Prospect Plan'!$A$5:$A$104,"&lt;&gt;",'Prospect Plan'!$D$5:$D$104,$A61,'Prospect Plan'!$L$5:$L$104,"Next action needed"))</f>
        <v/>
      </c>
    </row>
    <row r="62" ht="20" customHeight="1">
      <c r="A62" s="16">
        <f>IF(Assumptions!$A$64="","",Assumptions!$A$64)</f>
        <v/>
      </c>
      <c r="B62" s="16">
        <f>IF($A62="","",IFERROR(VLOOKUP($A62,Assumptions!$A$11:$E$110,2,FALSE),""))</f>
        <v/>
      </c>
      <c r="C62" s="17">
        <f>IF($A62="","",IFERROR(VLOOKUP($A62,Assumptions!$A$11:$E$110,5,FALSE),""))</f>
        <v/>
      </c>
      <c r="D62" s="39">
        <f>IF($A62="","",IFERROR(VLOOKUP($A62,Assumptions!$A$11:$E$110,3,FALSE),""))</f>
        <v/>
      </c>
      <c r="E62" s="19">
        <f>IF($A62="","",IFERROR(VLOOKUP($A62,Assumptions!$A$11:$E$110,4,FALSE),""))</f>
        <v/>
      </c>
      <c r="F62" s="19">
        <f>IF($A62="","",COUNTIFS('Prospect Plan'!$A$5:$A$104,"&lt;&gt;",'Prospect Plan'!$D$5:$D$104,$A62))</f>
        <v/>
      </c>
      <c r="G62" s="39">
        <f>IF($A62="","",SUMIFS('Prospect Plan'!$G$5:$G$104,'Prospect Plan'!$A$5:$A$104,"&lt;&gt;",'Prospect Plan'!$D$5:$D$104,$A62))</f>
        <v/>
      </c>
      <c r="H62" s="39">
        <f>IF($A62="","",SUMIFS('Prospect Plan'!$I$5:$I$104,'Prospect Plan'!$A$5:$A$104,"&lt;&gt;",'Prospect Plan'!$D$5:$D$104,$A62))</f>
        <v/>
      </c>
      <c r="I62" s="20">
        <f>IF($A62="","",IFERROR($H62/$D62,""))</f>
        <v/>
      </c>
      <c r="J62" s="20">
        <f>IF($A62="","",IFERROR($F62/$E62,""))</f>
        <v/>
      </c>
      <c r="K62" s="19">
        <f>IF($A62="","",COUNTIFS('Prospect Plan'!$A$5:$A$104,"&lt;&gt;",'Prospect Plan'!$D$5:$D$104,$A62,'Prospect Plan'!$L$5:$L$104,"Check*")+COUNTIFS('Prospect Plan'!$A$5:$A$104,"&lt;&gt;",'Prospect Plan'!$D$5:$D$104,$A62,'Prospect Plan'!$L$5:$L$104,"Next action needed"))</f>
        <v/>
      </c>
    </row>
    <row r="63" ht="20" customHeight="1">
      <c r="A63" s="11">
        <f>IF(Assumptions!$A$65="","",Assumptions!$A$65)</f>
        <v/>
      </c>
      <c r="B63" s="11">
        <f>IF($A63="","",IFERROR(VLOOKUP($A63,Assumptions!$A$11:$E$110,2,FALSE),""))</f>
        <v/>
      </c>
      <c r="C63" s="12">
        <f>IF($A63="","",IFERROR(VLOOKUP($A63,Assumptions!$A$11:$E$110,5,FALSE),""))</f>
        <v/>
      </c>
      <c r="D63" s="38">
        <f>IF($A63="","",IFERROR(VLOOKUP($A63,Assumptions!$A$11:$E$110,3,FALSE),""))</f>
        <v/>
      </c>
      <c r="E63" s="14">
        <f>IF($A63="","",IFERROR(VLOOKUP($A63,Assumptions!$A$11:$E$110,4,FALSE),""))</f>
        <v/>
      </c>
      <c r="F63" s="14">
        <f>IF($A63="","",COUNTIFS('Prospect Plan'!$A$5:$A$104,"&lt;&gt;",'Prospect Plan'!$D$5:$D$104,$A63))</f>
        <v/>
      </c>
      <c r="G63" s="38">
        <f>IF($A63="","",SUMIFS('Prospect Plan'!$G$5:$G$104,'Prospect Plan'!$A$5:$A$104,"&lt;&gt;",'Prospect Plan'!$D$5:$D$104,$A63))</f>
        <v/>
      </c>
      <c r="H63" s="38">
        <f>IF($A63="","",SUMIFS('Prospect Plan'!$I$5:$I$104,'Prospect Plan'!$A$5:$A$104,"&lt;&gt;",'Prospect Plan'!$D$5:$D$104,$A63))</f>
        <v/>
      </c>
      <c r="I63" s="15">
        <f>IF($A63="","",IFERROR($H63/$D63,""))</f>
        <v/>
      </c>
      <c r="J63" s="15">
        <f>IF($A63="","",IFERROR($F63/$E63,""))</f>
        <v/>
      </c>
      <c r="K63" s="14">
        <f>IF($A63="","",COUNTIFS('Prospect Plan'!$A$5:$A$104,"&lt;&gt;",'Prospect Plan'!$D$5:$D$104,$A63,'Prospect Plan'!$L$5:$L$104,"Check*")+COUNTIFS('Prospect Plan'!$A$5:$A$104,"&lt;&gt;",'Prospect Plan'!$D$5:$D$104,$A63,'Prospect Plan'!$L$5:$L$104,"Next action needed"))</f>
        <v/>
      </c>
    </row>
    <row r="64" ht="20" customHeight="1">
      <c r="A64" s="16">
        <f>IF(Assumptions!$A$66="","",Assumptions!$A$66)</f>
        <v/>
      </c>
      <c r="B64" s="16">
        <f>IF($A64="","",IFERROR(VLOOKUP($A64,Assumptions!$A$11:$E$110,2,FALSE),""))</f>
        <v/>
      </c>
      <c r="C64" s="17">
        <f>IF($A64="","",IFERROR(VLOOKUP($A64,Assumptions!$A$11:$E$110,5,FALSE),""))</f>
        <v/>
      </c>
      <c r="D64" s="39">
        <f>IF($A64="","",IFERROR(VLOOKUP($A64,Assumptions!$A$11:$E$110,3,FALSE),""))</f>
        <v/>
      </c>
      <c r="E64" s="19">
        <f>IF($A64="","",IFERROR(VLOOKUP($A64,Assumptions!$A$11:$E$110,4,FALSE),""))</f>
        <v/>
      </c>
      <c r="F64" s="19">
        <f>IF($A64="","",COUNTIFS('Prospect Plan'!$A$5:$A$104,"&lt;&gt;",'Prospect Plan'!$D$5:$D$104,$A64))</f>
        <v/>
      </c>
      <c r="G64" s="39">
        <f>IF($A64="","",SUMIFS('Prospect Plan'!$G$5:$G$104,'Prospect Plan'!$A$5:$A$104,"&lt;&gt;",'Prospect Plan'!$D$5:$D$104,$A64))</f>
        <v/>
      </c>
      <c r="H64" s="39">
        <f>IF($A64="","",SUMIFS('Prospect Plan'!$I$5:$I$104,'Prospect Plan'!$A$5:$A$104,"&lt;&gt;",'Prospect Plan'!$D$5:$D$104,$A64))</f>
        <v/>
      </c>
      <c r="I64" s="20">
        <f>IF($A64="","",IFERROR($H64/$D64,""))</f>
        <v/>
      </c>
      <c r="J64" s="20">
        <f>IF($A64="","",IFERROR($F64/$E64,""))</f>
        <v/>
      </c>
      <c r="K64" s="19">
        <f>IF($A64="","",COUNTIFS('Prospect Plan'!$A$5:$A$104,"&lt;&gt;",'Prospect Plan'!$D$5:$D$104,$A64,'Prospect Plan'!$L$5:$L$104,"Check*")+COUNTIFS('Prospect Plan'!$A$5:$A$104,"&lt;&gt;",'Prospect Plan'!$D$5:$D$104,$A64,'Prospect Plan'!$L$5:$L$104,"Next action needed"))</f>
        <v/>
      </c>
    </row>
    <row r="65" ht="20" customHeight="1">
      <c r="A65" s="11">
        <f>IF(Assumptions!$A$67="","",Assumptions!$A$67)</f>
        <v/>
      </c>
      <c r="B65" s="11">
        <f>IF($A65="","",IFERROR(VLOOKUP($A65,Assumptions!$A$11:$E$110,2,FALSE),""))</f>
        <v/>
      </c>
      <c r="C65" s="12">
        <f>IF($A65="","",IFERROR(VLOOKUP($A65,Assumptions!$A$11:$E$110,5,FALSE),""))</f>
        <v/>
      </c>
      <c r="D65" s="38">
        <f>IF($A65="","",IFERROR(VLOOKUP($A65,Assumptions!$A$11:$E$110,3,FALSE),""))</f>
        <v/>
      </c>
      <c r="E65" s="14">
        <f>IF($A65="","",IFERROR(VLOOKUP($A65,Assumptions!$A$11:$E$110,4,FALSE),""))</f>
        <v/>
      </c>
      <c r="F65" s="14">
        <f>IF($A65="","",COUNTIFS('Prospect Plan'!$A$5:$A$104,"&lt;&gt;",'Prospect Plan'!$D$5:$D$104,$A65))</f>
        <v/>
      </c>
      <c r="G65" s="38">
        <f>IF($A65="","",SUMIFS('Prospect Plan'!$G$5:$G$104,'Prospect Plan'!$A$5:$A$104,"&lt;&gt;",'Prospect Plan'!$D$5:$D$104,$A65))</f>
        <v/>
      </c>
      <c r="H65" s="38">
        <f>IF($A65="","",SUMIFS('Prospect Plan'!$I$5:$I$104,'Prospect Plan'!$A$5:$A$104,"&lt;&gt;",'Prospect Plan'!$D$5:$D$104,$A65))</f>
        <v/>
      </c>
      <c r="I65" s="15">
        <f>IF($A65="","",IFERROR($H65/$D65,""))</f>
        <v/>
      </c>
      <c r="J65" s="15">
        <f>IF($A65="","",IFERROR($F65/$E65,""))</f>
        <v/>
      </c>
      <c r="K65" s="14">
        <f>IF($A65="","",COUNTIFS('Prospect Plan'!$A$5:$A$104,"&lt;&gt;",'Prospect Plan'!$D$5:$D$104,$A65,'Prospect Plan'!$L$5:$L$104,"Check*")+COUNTIFS('Prospect Plan'!$A$5:$A$104,"&lt;&gt;",'Prospect Plan'!$D$5:$D$104,$A65,'Prospect Plan'!$L$5:$L$104,"Next action needed"))</f>
        <v/>
      </c>
    </row>
    <row r="66" ht="20" customHeight="1">
      <c r="A66" s="16">
        <f>IF(Assumptions!$A$68="","",Assumptions!$A$68)</f>
        <v/>
      </c>
      <c r="B66" s="16">
        <f>IF($A66="","",IFERROR(VLOOKUP($A66,Assumptions!$A$11:$E$110,2,FALSE),""))</f>
        <v/>
      </c>
      <c r="C66" s="17">
        <f>IF($A66="","",IFERROR(VLOOKUP($A66,Assumptions!$A$11:$E$110,5,FALSE),""))</f>
        <v/>
      </c>
      <c r="D66" s="39">
        <f>IF($A66="","",IFERROR(VLOOKUP($A66,Assumptions!$A$11:$E$110,3,FALSE),""))</f>
        <v/>
      </c>
      <c r="E66" s="19">
        <f>IF($A66="","",IFERROR(VLOOKUP($A66,Assumptions!$A$11:$E$110,4,FALSE),""))</f>
        <v/>
      </c>
      <c r="F66" s="19">
        <f>IF($A66="","",COUNTIFS('Prospect Plan'!$A$5:$A$104,"&lt;&gt;",'Prospect Plan'!$D$5:$D$104,$A66))</f>
        <v/>
      </c>
      <c r="G66" s="39">
        <f>IF($A66="","",SUMIFS('Prospect Plan'!$G$5:$G$104,'Prospect Plan'!$A$5:$A$104,"&lt;&gt;",'Prospect Plan'!$D$5:$D$104,$A66))</f>
        <v/>
      </c>
      <c r="H66" s="39">
        <f>IF($A66="","",SUMIFS('Prospect Plan'!$I$5:$I$104,'Prospect Plan'!$A$5:$A$104,"&lt;&gt;",'Prospect Plan'!$D$5:$D$104,$A66))</f>
        <v/>
      </c>
      <c r="I66" s="20">
        <f>IF($A66="","",IFERROR($H66/$D66,""))</f>
        <v/>
      </c>
      <c r="J66" s="20">
        <f>IF($A66="","",IFERROR($F66/$E66,""))</f>
        <v/>
      </c>
      <c r="K66" s="19">
        <f>IF($A66="","",COUNTIFS('Prospect Plan'!$A$5:$A$104,"&lt;&gt;",'Prospect Plan'!$D$5:$D$104,$A66,'Prospect Plan'!$L$5:$L$104,"Check*")+COUNTIFS('Prospect Plan'!$A$5:$A$104,"&lt;&gt;",'Prospect Plan'!$D$5:$D$104,$A66,'Prospect Plan'!$L$5:$L$104,"Next action needed"))</f>
        <v/>
      </c>
    </row>
    <row r="67" ht="20" customHeight="1">
      <c r="A67" s="11">
        <f>IF(Assumptions!$A$69="","",Assumptions!$A$69)</f>
        <v/>
      </c>
      <c r="B67" s="11">
        <f>IF($A67="","",IFERROR(VLOOKUP($A67,Assumptions!$A$11:$E$110,2,FALSE),""))</f>
        <v/>
      </c>
      <c r="C67" s="12">
        <f>IF($A67="","",IFERROR(VLOOKUP($A67,Assumptions!$A$11:$E$110,5,FALSE),""))</f>
        <v/>
      </c>
      <c r="D67" s="38">
        <f>IF($A67="","",IFERROR(VLOOKUP($A67,Assumptions!$A$11:$E$110,3,FALSE),""))</f>
        <v/>
      </c>
      <c r="E67" s="14">
        <f>IF($A67="","",IFERROR(VLOOKUP($A67,Assumptions!$A$11:$E$110,4,FALSE),""))</f>
        <v/>
      </c>
      <c r="F67" s="14">
        <f>IF($A67="","",COUNTIFS('Prospect Plan'!$A$5:$A$104,"&lt;&gt;",'Prospect Plan'!$D$5:$D$104,$A67))</f>
        <v/>
      </c>
      <c r="G67" s="38">
        <f>IF($A67="","",SUMIFS('Prospect Plan'!$G$5:$G$104,'Prospect Plan'!$A$5:$A$104,"&lt;&gt;",'Prospect Plan'!$D$5:$D$104,$A67))</f>
        <v/>
      </c>
      <c r="H67" s="38">
        <f>IF($A67="","",SUMIFS('Prospect Plan'!$I$5:$I$104,'Prospect Plan'!$A$5:$A$104,"&lt;&gt;",'Prospect Plan'!$D$5:$D$104,$A67))</f>
        <v/>
      </c>
      <c r="I67" s="15">
        <f>IF($A67="","",IFERROR($H67/$D67,""))</f>
        <v/>
      </c>
      <c r="J67" s="15">
        <f>IF($A67="","",IFERROR($F67/$E67,""))</f>
        <v/>
      </c>
      <c r="K67" s="14">
        <f>IF($A67="","",COUNTIFS('Prospect Plan'!$A$5:$A$104,"&lt;&gt;",'Prospect Plan'!$D$5:$D$104,$A67,'Prospect Plan'!$L$5:$L$104,"Check*")+COUNTIFS('Prospect Plan'!$A$5:$A$104,"&lt;&gt;",'Prospect Plan'!$D$5:$D$104,$A67,'Prospect Plan'!$L$5:$L$104,"Next action needed"))</f>
        <v/>
      </c>
    </row>
    <row r="68" ht="20" customHeight="1">
      <c r="A68" s="16">
        <f>IF(Assumptions!$A$70="","",Assumptions!$A$70)</f>
        <v/>
      </c>
      <c r="B68" s="16">
        <f>IF($A68="","",IFERROR(VLOOKUP($A68,Assumptions!$A$11:$E$110,2,FALSE),""))</f>
        <v/>
      </c>
      <c r="C68" s="17">
        <f>IF($A68="","",IFERROR(VLOOKUP($A68,Assumptions!$A$11:$E$110,5,FALSE),""))</f>
        <v/>
      </c>
      <c r="D68" s="39">
        <f>IF($A68="","",IFERROR(VLOOKUP($A68,Assumptions!$A$11:$E$110,3,FALSE),""))</f>
        <v/>
      </c>
      <c r="E68" s="19">
        <f>IF($A68="","",IFERROR(VLOOKUP($A68,Assumptions!$A$11:$E$110,4,FALSE),""))</f>
        <v/>
      </c>
      <c r="F68" s="19">
        <f>IF($A68="","",COUNTIFS('Prospect Plan'!$A$5:$A$104,"&lt;&gt;",'Prospect Plan'!$D$5:$D$104,$A68))</f>
        <v/>
      </c>
      <c r="G68" s="39">
        <f>IF($A68="","",SUMIFS('Prospect Plan'!$G$5:$G$104,'Prospect Plan'!$A$5:$A$104,"&lt;&gt;",'Prospect Plan'!$D$5:$D$104,$A68))</f>
        <v/>
      </c>
      <c r="H68" s="39">
        <f>IF($A68="","",SUMIFS('Prospect Plan'!$I$5:$I$104,'Prospect Plan'!$A$5:$A$104,"&lt;&gt;",'Prospect Plan'!$D$5:$D$104,$A68))</f>
        <v/>
      </c>
      <c r="I68" s="20">
        <f>IF($A68="","",IFERROR($H68/$D68,""))</f>
        <v/>
      </c>
      <c r="J68" s="20">
        <f>IF($A68="","",IFERROR($F68/$E68,""))</f>
        <v/>
      </c>
      <c r="K68" s="19">
        <f>IF($A68="","",COUNTIFS('Prospect Plan'!$A$5:$A$104,"&lt;&gt;",'Prospect Plan'!$D$5:$D$104,$A68,'Prospect Plan'!$L$5:$L$104,"Check*")+COUNTIFS('Prospect Plan'!$A$5:$A$104,"&lt;&gt;",'Prospect Plan'!$D$5:$D$104,$A68,'Prospect Plan'!$L$5:$L$104,"Next action needed"))</f>
        <v/>
      </c>
    </row>
    <row r="69" ht="20" customHeight="1">
      <c r="A69" s="11">
        <f>IF(Assumptions!$A$71="","",Assumptions!$A$71)</f>
        <v/>
      </c>
      <c r="B69" s="11">
        <f>IF($A69="","",IFERROR(VLOOKUP($A69,Assumptions!$A$11:$E$110,2,FALSE),""))</f>
        <v/>
      </c>
      <c r="C69" s="12">
        <f>IF($A69="","",IFERROR(VLOOKUP($A69,Assumptions!$A$11:$E$110,5,FALSE),""))</f>
        <v/>
      </c>
      <c r="D69" s="38">
        <f>IF($A69="","",IFERROR(VLOOKUP($A69,Assumptions!$A$11:$E$110,3,FALSE),""))</f>
        <v/>
      </c>
      <c r="E69" s="14">
        <f>IF($A69="","",IFERROR(VLOOKUP($A69,Assumptions!$A$11:$E$110,4,FALSE),""))</f>
        <v/>
      </c>
      <c r="F69" s="14">
        <f>IF($A69="","",COUNTIFS('Prospect Plan'!$A$5:$A$104,"&lt;&gt;",'Prospect Plan'!$D$5:$D$104,$A69))</f>
        <v/>
      </c>
      <c r="G69" s="38">
        <f>IF($A69="","",SUMIFS('Prospect Plan'!$G$5:$G$104,'Prospect Plan'!$A$5:$A$104,"&lt;&gt;",'Prospect Plan'!$D$5:$D$104,$A69))</f>
        <v/>
      </c>
      <c r="H69" s="38">
        <f>IF($A69="","",SUMIFS('Prospect Plan'!$I$5:$I$104,'Prospect Plan'!$A$5:$A$104,"&lt;&gt;",'Prospect Plan'!$D$5:$D$104,$A69))</f>
        <v/>
      </c>
      <c r="I69" s="15">
        <f>IF($A69="","",IFERROR($H69/$D69,""))</f>
        <v/>
      </c>
      <c r="J69" s="15">
        <f>IF($A69="","",IFERROR($F69/$E69,""))</f>
        <v/>
      </c>
      <c r="K69" s="14">
        <f>IF($A69="","",COUNTIFS('Prospect Plan'!$A$5:$A$104,"&lt;&gt;",'Prospect Plan'!$D$5:$D$104,$A69,'Prospect Plan'!$L$5:$L$104,"Check*")+COUNTIFS('Prospect Plan'!$A$5:$A$104,"&lt;&gt;",'Prospect Plan'!$D$5:$D$104,$A69,'Prospect Plan'!$L$5:$L$104,"Next action needed"))</f>
        <v/>
      </c>
    </row>
    <row r="70" ht="20" customHeight="1">
      <c r="A70" s="16">
        <f>IF(Assumptions!$A$72="","",Assumptions!$A$72)</f>
        <v/>
      </c>
      <c r="B70" s="16">
        <f>IF($A70="","",IFERROR(VLOOKUP($A70,Assumptions!$A$11:$E$110,2,FALSE),""))</f>
        <v/>
      </c>
      <c r="C70" s="17">
        <f>IF($A70="","",IFERROR(VLOOKUP($A70,Assumptions!$A$11:$E$110,5,FALSE),""))</f>
        <v/>
      </c>
      <c r="D70" s="39">
        <f>IF($A70="","",IFERROR(VLOOKUP($A70,Assumptions!$A$11:$E$110,3,FALSE),""))</f>
        <v/>
      </c>
      <c r="E70" s="19">
        <f>IF($A70="","",IFERROR(VLOOKUP($A70,Assumptions!$A$11:$E$110,4,FALSE),""))</f>
        <v/>
      </c>
      <c r="F70" s="19">
        <f>IF($A70="","",COUNTIFS('Prospect Plan'!$A$5:$A$104,"&lt;&gt;",'Prospect Plan'!$D$5:$D$104,$A70))</f>
        <v/>
      </c>
      <c r="G70" s="39">
        <f>IF($A70="","",SUMIFS('Prospect Plan'!$G$5:$G$104,'Prospect Plan'!$A$5:$A$104,"&lt;&gt;",'Prospect Plan'!$D$5:$D$104,$A70))</f>
        <v/>
      </c>
      <c r="H70" s="39">
        <f>IF($A70="","",SUMIFS('Prospect Plan'!$I$5:$I$104,'Prospect Plan'!$A$5:$A$104,"&lt;&gt;",'Prospect Plan'!$D$5:$D$104,$A70))</f>
        <v/>
      </c>
      <c r="I70" s="20">
        <f>IF($A70="","",IFERROR($H70/$D70,""))</f>
        <v/>
      </c>
      <c r="J70" s="20">
        <f>IF($A70="","",IFERROR($F70/$E70,""))</f>
        <v/>
      </c>
      <c r="K70" s="19">
        <f>IF($A70="","",COUNTIFS('Prospect Plan'!$A$5:$A$104,"&lt;&gt;",'Prospect Plan'!$D$5:$D$104,$A70,'Prospect Plan'!$L$5:$L$104,"Check*")+COUNTIFS('Prospect Plan'!$A$5:$A$104,"&lt;&gt;",'Prospect Plan'!$D$5:$D$104,$A70,'Prospect Plan'!$L$5:$L$104,"Next action needed"))</f>
        <v/>
      </c>
    </row>
    <row r="71" ht="20" customHeight="1">
      <c r="A71" s="11">
        <f>IF(Assumptions!$A$73="","",Assumptions!$A$73)</f>
        <v/>
      </c>
      <c r="B71" s="11">
        <f>IF($A71="","",IFERROR(VLOOKUP($A71,Assumptions!$A$11:$E$110,2,FALSE),""))</f>
        <v/>
      </c>
      <c r="C71" s="12">
        <f>IF($A71="","",IFERROR(VLOOKUP($A71,Assumptions!$A$11:$E$110,5,FALSE),""))</f>
        <v/>
      </c>
      <c r="D71" s="38">
        <f>IF($A71="","",IFERROR(VLOOKUP($A71,Assumptions!$A$11:$E$110,3,FALSE),""))</f>
        <v/>
      </c>
      <c r="E71" s="14">
        <f>IF($A71="","",IFERROR(VLOOKUP($A71,Assumptions!$A$11:$E$110,4,FALSE),""))</f>
        <v/>
      </c>
      <c r="F71" s="14">
        <f>IF($A71="","",COUNTIFS('Prospect Plan'!$A$5:$A$104,"&lt;&gt;",'Prospect Plan'!$D$5:$D$104,$A71))</f>
        <v/>
      </c>
      <c r="G71" s="38">
        <f>IF($A71="","",SUMIFS('Prospect Plan'!$G$5:$G$104,'Prospect Plan'!$A$5:$A$104,"&lt;&gt;",'Prospect Plan'!$D$5:$D$104,$A71))</f>
        <v/>
      </c>
      <c r="H71" s="38">
        <f>IF($A71="","",SUMIFS('Prospect Plan'!$I$5:$I$104,'Prospect Plan'!$A$5:$A$104,"&lt;&gt;",'Prospect Plan'!$D$5:$D$104,$A71))</f>
        <v/>
      </c>
      <c r="I71" s="15">
        <f>IF($A71="","",IFERROR($H71/$D71,""))</f>
        <v/>
      </c>
      <c r="J71" s="15">
        <f>IF($A71="","",IFERROR($F71/$E71,""))</f>
        <v/>
      </c>
      <c r="K71" s="14">
        <f>IF($A71="","",COUNTIFS('Prospect Plan'!$A$5:$A$104,"&lt;&gt;",'Prospect Plan'!$D$5:$D$104,$A71,'Prospect Plan'!$L$5:$L$104,"Check*")+COUNTIFS('Prospect Plan'!$A$5:$A$104,"&lt;&gt;",'Prospect Plan'!$D$5:$D$104,$A71,'Prospect Plan'!$L$5:$L$104,"Next action needed"))</f>
        <v/>
      </c>
    </row>
    <row r="72" ht="20" customHeight="1">
      <c r="A72" s="16">
        <f>IF(Assumptions!$A$74="","",Assumptions!$A$74)</f>
        <v/>
      </c>
      <c r="B72" s="16">
        <f>IF($A72="","",IFERROR(VLOOKUP($A72,Assumptions!$A$11:$E$110,2,FALSE),""))</f>
        <v/>
      </c>
      <c r="C72" s="17">
        <f>IF($A72="","",IFERROR(VLOOKUP($A72,Assumptions!$A$11:$E$110,5,FALSE),""))</f>
        <v/>
      </c>
      <c r="D72" s="39">
        <f>IF($A72="","",IFERROR(VLOOKUP($A72,Assumptions!$A$11:$E$110,3,FALSE),""))</f>
        <v/>
      </c>
      <c r="E72" s="19">
        <f>IF($A72="","",IFERROR(VLOOKUP($A72,Assumptions!$A$11:$E$110,4,FALSE),""))</f>
        <v/>
      </c>
      <c r="F72" s="19">
        <f>IF($A72="","",COUNTIFS('Prospect Plan'!$A$5:$A$104,"&lt;&gt;",'Prospect Plan'!$D$5:$D$104,$A72))</f>
        <v/>
      </c>
      <c r="G72" s="39">
        <f>IF($A72="","",SUMIFS('Prospect Plan'!$G$5:$G$104,'Prospect Plan'!$A$5:$A$104,"&lt;&gt;",'Prospect Plan'!$D$5:$D$104,$A72))</f>
        <v/>
      </c>
      <c r="H72" s="39">
        <f>IF($A72="","",SUMIFS('Prospect Plan'!$I$5:$I$104,'Prospect Plan'!$A$5:$A$104,"&lt;&gt;",'Prospect Plan'!$D$5:$D$104,$A72))</f>
        <v/>
      </c>
      <c r="I72" s="20">
        <f>IF($A72="","",IFERROR($H72/$D72,""))</f>
        <v/>
      </c>
      <c r="J72" s="20">
        <f>IF($A72="","",IFERROR($F72/$E72,""))</f>
        <v/>
      </c>
      <c r="K72" s="19">
        <f>IF($A72="","",COUNTIFS('Prospect Plan'!$A$5:$A$104,"&lt;&gt;",'Prospect Plan'!$D$5:$D$104,$A72,'Prospect Plan'!$L$5:$L$104,"Check*")+COUNTIFS('Prospect Plan'!$A$5:$A$104,"&lt;&gt;",'Prospect Plan'!$D$5:$D$104,$A72,'Prospect Plan'!$L$5:$L$104,"Next action needed"))</f>
        <v/>
      </c>
    </row>
    <row r="73" ht="20" customHeight="1">
      <c r="A73" s="11">
        <f>IF(Assumptions!$A$75="","",Assumptions!$A$75)</f>
        <v/>
      </c>
      <c r="B73" s="11">
        <f>IF($A73="","",IFERROR(VLOOKUP($A73,Assumptions!$A$11:$E$110,2,FALSE),""))</f>
        <v/>
      </c>
      <c r="C73" s="12">
        <f>IF($A73="","",IFERROR(VLOOKUP($A73,Assumptions!$A$11:$E$110,5,FALSE),""))</f>
        <v/>
      </c>
      <c r="D73" s="38">
        <f>IF($A73="","",IFERROR(VLOOKUP($A73,Assumptions!$A$11:$E$110,3,FALSE),""))</f>
        <v/>
      </c>
      <c r="E73" s="14">
        <f>IF($A73="","",IFERROR(VLOOKUP($A73,Assumptions!$A$11:$E$110,4,FALSE),""))</f>
        <v/>
      </c>
      <c r="F73" s="14">
        <f>IF($A73="","",COUNTIFS('Prospect Plan'!$A$5:$A$104,"&lt;&gt;",'Prospect Plan'!$D$5:$D$104,$A73))</f>
        <v/>
      </c>
      <c r="G73" s="38">
        <f>IF($A73="","",SUMIFS('Prospect Plan'!$G$5:$G$104,'Prospect Plan'!$A$5:$A$104,"&lt;&gt;",'Prospect Plan'!$D$5:$D$104,$A73))</f>
        <v/>
      </c>
      <c r="H73" s="38">
        <f>IF($A73="","",SUMIFS('Prospect Plan'!$I$5:$I$104,'Prospect Plan'!$A$5:$A$104,"&lt;&gt;",'Prospect Plan'!$D$5:$D$104,$A73))</f>
        <v/>
      </c>
      <c r="I73" s="15">
        <f>IF($A73="","",IFERROR($H73/$D73,""))</f>
        <v/>
      </c>
      <c r="J73" s="15">
        <f>IF($A73="","",IFERROR($F73/$E73,""))</f>
        <v/>
      </c>
      <c r="K73" s="14">
        <f>IF($A73="","",COUNTIFS('Prospect Plan'!$A$5:$A$104,"&lt;&gt;",'Prospect Plan'!$D$5:$D$104,$A73,'Prospect Plan'!$L$5:$L$104,"Check*")+COUNTIFS('Prospect Plan'!$A$5:$A$104,"&lt;&gt;",'Prospect Plan'!$D$5:$D$104,$A73,'Prospect Plan'!$L$5:$L$104,"Next action needed"))</f>
        <v/>
      </c>
    </row>
    <row r="74" ht="20" customHeight="1">
      <c r="A74" s="16">
        <f>IF(Assumptions!$A$76="","",Assumptions!$A$76)</f>
        <v/>
      </c>
      <c r="B74" s="16">
        <f>IF($A74="","",IFERROR(VLOOKUP($A74,Assumptions!$A$11:$E$110,2,FALSE),""))</f>
        <v/>
      </c>
      <c r="C74" s="17">
        <f>IF($A74="","",IFERROR(VLOOKUP($A74,Assumptions!$A$11:$E$110,5,FALSE),""))</f>
        <v/>
      </c>
      <c r="D74" s="39">
        <f>IF($A74="","",IFERROR(VLOOKUP($A74,Assumptions!$A$11:$E$110,3,FALSE),""))</f>
        <v/>
      </c>
      <c r="E74" s="19">
        <f>IF($A74="","",IFERROR(VLOOKUP($A74,Assumptions!$A$11:$E$110,4,FALSE),""))</f>
        <v/>
      </c>
      <c r="F74" s="19">
        <f>IF($A74="","",COUNTIFS('Prospect Plan'!$A$5:$A$104,"&lt;&gt;",'Prospect Plan'!$D$5:$D$104,$A74))</f>
        <v/>
      </c>
      <c r="G74" s="39">
        <f>IF($A74="","",SUMIFS('Prospect Plan'!$G$5:$G$104,'Prospect Plan'!$A$5:$A$104,"&lt;&gt;",'Prospect Plan'!$D$5:$D$104,$A74))</f>
        <v/>
      </c>
      <c r="H74" s="39">
        <f>IF($A74="","",SUMIFS('Prospect Plan'!$I$5:$I$104,'Prospect Plan'!$A$5:$A$104,"&lt;&gt;",'Prospect Plan'!$D$5:$D$104,$A74))</f>
        <v/>
      </c>
      <c r="I74" s="20">
        <f>IF($A74="","",IFERROR($H74/$D74,""))</f>
        <v/>
      </c>
      <c r="J74" s="20">
        <f>IF($A74="","",IFERROR($F74/$E74,""))</f>
        <v/>
      </c>
      <c r="K74" s="19">
        <f>IF($A74="","",COUNTIFS('Prospect Plan'!$A$5:$A$104,"&lt;&gt;",'Prospect Plan'!$D$5:$D$104,$A74,'Prospect Plan'!$L$5:$L$104,"Check*")+COUNTIFS('Prospect Plan'!$A$5:$A$104,"&lt;&gt;",'Prospect Plan'!$D$5:$D$104,$A74,'Prospect Plan'!$L$5:$L$104,"Next action needed"))</f>
        <v/>
      </c>
    </row>
    <row r="75" ht="20" customHeight="1">
      <c r="A75" s="11">
        <f>IF(Assumptions!$A$77="","",Assumptions!$A$77)</f>
        <v/>
      </c>
      <c r="B75" s="11">
        <f>IF($A75="","",IFERROR(VLOOKUP($A75,Assumptions!$A$11:$E$110,2,FALSE),""))</f>
        <v/>
      </c>
      <c r="C75" s="12">
        <f>IF($A75="","",IFERROR(VLOOKUP($A75,Assumptions!$A$11:$E$110,5,FALSE),""))</f>
        <v/>
      </c>
      <c r="D75" s="38">
        <f>IF($A75="","",IFERROR(VLOOKUP($A75,Assumptions!$A$11:$E$110,3,FALSE),""))</f>
        <v/>
      </c>
      <c r="E75" s="14">
        <f>IF($A75="","",IFERROR(VLOOKUP($A75,Assumptions!$A$11:$E$110,4,FALSE),""))</f>
        <v/>
      </c>
      <c r="F75" s="14">
        <f>IF($A75="","",COUNTIFS('Prospect Plan'!$A$5:$A$104,"&lt;&gt;",'Prospect Plan'!$D$5:$D$104,$A75))</f>
        <v/>
      </c>
      <c r="G75" s="38">
        <f>IF($A75="","",SUMIFS('Prospect Plan'!$G$5:$G$104,'Prospect Plan'!$A$5:$A$104,"&lt;&gt;",'Prospect Plan'!$D$5:$D$104,$A75))</f>
        <v/>
      </c>
      <c r="H75" s="38">
        <f>IF($A75="","",SUMIFS('Prospect Plan'!$I$5:$I$104,'Prospect Plan'!$A$5:$A$104,"&lt;&gt;",'Prospect Plan'!$D$5:$D$104,$A75))</f>
        <v/>
      </c>
      <c r="I75" s="15">
        <f>IF($A75="","",IFERROR($H75/$D75,""))</f>
        <v/>
      </c>
      <c r="J75" s="15">
        <f>IF($A75="","",IFERROR($F75/$E75,""))</f>
        <v/>
      </c>
      <c r="K75" s="14">
        <f>IF($A75="","",COUNTIFS('Prospect Plan'!$A$5:$A$104,"&lt;&gt;",'Prospect Plan'!$D$5:$D$104,$A75,'Prospect Plan'!$L$5:$L$104,"Check*")+COUNTIFS('Prospect Plan'!$A$5:$A$104,"&lt;&gt;",'Prospect Plan'!$D$5:$D$104,$A75,'Prospect Plan'!$L$5:$L$104,"Next action needed"))</f>
        <v/>
      </c>
    </row>
    <row r="76" ht="20" customHeight="1">
      <c r="A76" s="16">
        <f>IF(Assumptions!$A$78="","",Assumptions!$A$78)</f>
        <v/>
      </c>
      <c r="B76" s="16">
        <f>IF($A76="","",IFERROR(VLOOKUP($A76,Assumptions!$A$11:$E$110,2,FALSE),""))</f>
        <v/>
      </c>
      <c r="C76" s="17">
        <f>IF($A76="","",IFERROR(VLOOKUP($A76,Assumptions!$A$11:$E$110,5,FALSE),""))</f>
        <v/>
      </c>
      <c r="D76" s="39">
        <f>IF($A76="","",IFERROR(VLOOKUP($A76,Assumptions!$A$11:$E$110,3,FALSE),""))</f>
        <v/>
      </c>
      <c r="E76" s="19">
        <f>IF($A76="","",IFERROR(VLOOKUP($A76,Assumptions!$A$11:$E$110,4,FALSE),""))</f>
        <v/>
      </c>
      <c r="F76" s="19">
        <f>IF($A76="","",COUNTIFS('Prospect Plan'!$A$5:$A$104,"&lt;&gt;",'Prospect Plan'!$D$5:$D$104,$A76))</f>
        <v/>
      </c>
      <c r="G76" s="39">
        <f>IF($A76="","",SUMIFS('Prospect Plan'!$G$5:$G$104,'Prospect Plan'!$A$5:$A$104,"&lt;&gt;",'Prospect Plan'!$D$5:$D$104,$A76))</f>
        <v/>
      </c>
      <c r="H76" s="39">
        <f>IF($A76="","",SUMIFS('Prospect Plan'!$I$5:$I$104,'Prospect Plan'!$A$5:$A$104,"&lt;&gt;",'Prospect Plan'!$D$5:$D$104,$A76))</f>
        <v/>
      </c>
      <c r="I76" s="20">
        <f>IF($A76="","",IFERROR($H76/$D76,""))</f>
        <v/>
      </c>
      <c r="J76" s="20">
        <f>IF($A76="","",IFERROR($F76/$E76,""))</f>
        <v/>
      </c>
      <c r="K76" s="19">
        <f>IF($A76="","",COUNTIFS('Prospect Plan'!$A$5:$A$104,"&lt;&gt;",'Prospect Plan'!$D$5:$D$104,$A76,'Prospect Plan'!$L$5:$L$104,"Check*")+COUNTIFS('Prospect Plan'!$A$5:$A$104,"&lt;&gt;",'Prospect Plan'!$D$5:$D$104,$A76,'Prospect Plan'!$L$5:$L$104,"Next action needed"))</f>
        <v/>
      </c>
    </row>
    <row r="77" ht="20" customHeight="1">
      <c r="A77" s="11">
        <f>IF(Assumptions!$A$79="","",Assumptions!$A$79)</f>
        <v/>
      </c>
      <c r="B77" s="11">
        <f>IF($A77="","",IFERROR(VLOOKUP($A77,Assumptions!$A$11:$E$110,2,FALSE),""))</f>
        <v/>
      </c>
      <c r="C77" s="12">
        <f>IF($A77="","",IFERROR(VLOOKUP($A77,Assumptions!$A$11:$E$110,5,FALSE),""))</f>
        <v/>
      </c>
      <c r="D77" s="38">
        <f>IF($A77="","",IFERROR(VLOOKUP($A77,Assumptions!$A$11:$E$110,3,FALSE),""))</f>
        <v/>
      </c>
      <c r="E77" s="14">
        <f>IF($A77="","",IFERROR(VLOOKUP($A77,Assumptions!$A$11:$E$110,4,FALSE),""))</f>
        <v/>
      </c>
      <c r="F77" s="14">
        <f>IF($A77="","",COUNTIFS('Prospect Plan'!$A$5:$A$104,"&lt;&gt;",'Prospect Plan'!$D$5:$D$104,$A77))</f>
        <v/>
      </c>
      <c r="G77" s="38">
        <f>IF($A77="","",SUMIFS('Prospect Plan'!$G$5:$G$104,'Prospect Plan'!$A$5:$A$104,"&lt;&gt;",'Prospect Plan'!$D$5:$D$104,$A77))</f>
        <v/>
      </c>
      <c r="H77" s="38">
        <f>IF($A77="","",SUMIFS('Prospect Plan'!$I$5:$I$104,'Prospect Plan'!$A$5:$A$104,"&lt;&gt;",'Prospect Plan'!$D$5:$D$104,$A77))</f>
        <v/>
      </c>
      <c r="I77" s="15">
        <f>IF($A77="","",IFERROR($H77/$D77,""))</f>
        <v/>
      </c>
      <c r="J77" s="15">
        <f>IF($A77="","",IFERROR($F77/$E77,""))</f>
        <v/>
      </c>
      <c r="K77" s="14">
        <f>IF($A77="","",COUNTIFS('Prospect Plan'!$A$5:$A$104,"&lt;&gt;",'Prospect Plan'!$D$5:$D$104,$A77,'Prospect Plan'!$L$5:$L$104,"Check*")+COUNTIFS('Prospect Plan'!$A$5:$A$104,"&lt;&gt;",'Prospect Plan'!$D$5:$D$104,$A77,'Prospect Plan'!$L$5:$L$104,"Next action needed"))</f>
        <v/>
      </c>
    </row>
    <row r="78" ht="20" customHeight="1">
      <c r="A78" s="16">
        <f>IF(Assumptions!$A$80="","",Assumptions!$A$80)</f>
        <v/>
      </c>
      <c r="B78" s="16">
        <f>IF($A78="","",IFERROR(VLOOKUP($A78,Assumptions!$A$11:$E$110,2,FALSE),""))</f>
        <v/>
      </c>
      <c r="C78" s="17">
        <f>IF($A78="","",IFERROR(VLOOKUP($A78,Assumptions!$A$11:$E$110,5,FALSE),""))</f>
        <v/>
      </c>
      <c r="D78" s="39">
        <f>IF($A78="","",IFERROR(VLOOKUP($A78,Assumptions!$A$11:$E$110,3,FALSE),""))</f>
        <v/>
      </c>
      <c r="E78" s="19">
        <f>IF($A78="","",IFERROR(VLOOKUP($A78,Assumptions!$A$11:$E$110,4,FALSE),""))</f>
        <v/>
      </c>
      <c r="F78" s="19">
        <f>IF($A78="","",COUNTIFS('Prospect Plan'!$A$5:$A$104,"&lt;&gt;",'Prospect Plan'!$D$5:$D$104,$A78))</f>
        <v/>
      </c>
      <c r="G78" s="39">
        <f>IF($A78="","",SUMIFS('Prospect Plan'!$G$5:$G$104,'Prospect Plan'!$A$5:$A$104,"&lt;&gt;",'Prospect Plan'!$D$5:$D$104,$A78))</f>
        <v/>
      </c>
      <c r="H78" s="39">
        <f>IF($A78="","",SUMIFS('Prospect Plan'!$I$5:$I$104,'Prospect Plan'!$A$5:$A$104,"&lt;&gt;",'Prospect Plan'!$D$5:$D$104,$A78))</f>
        <v/>
      </c>
      <c r="I78" s="20">
        <f>IF($A78="","",IFERROR($H78/$D78,""))</f>
        <v/>
      </c>
      <c r="J78" s="20">
        <f>IF($A78="","",IFERROR($F78/$E78,""))</f>
        <v/>
      </c>
      <c r="K78" s="19">
        <f>IF($A78="","",COUNTIFS('Prospect Plan'!$A$5:$A$104,"&lt;&gt;",'Prospect Plan'!$D$5:$D$104,$A78,'Prospect Plan'!$L$5:$L$104,"Check*")+COUNTIFS('Prospect Plan'!$A$5:$A$104,"&lt;&gt;",'Prospect Plan'!$D$5:$D$104,$A78,'Prospect Plan'!$L$5:$L$104,"Next action needed"))</f>
        <v/>
      </c>
    </row>
    <row r="79" ht="20" customHeight="1">
      <c r="A79" s="11">
        <f>IF(Assumptions!$A$81="","",Assumptions!$A$81)</f>
        <v/>
      </c>
      <c r="B79" s="11">
        <f>IF($A79="","",IFERROR(VLOOKUP($A79,Assumptions!$A$11:$E$110,2,FALSE),""))</f>
        <v/>
      </c>
      <c r="C79" s="12">
        <f>IF($A79="","",IFERROR(VLOOKUP($A79,Assumptions!$A$11:$E$110,5,FALSE),""))</f>
        <v/>
      </c>
      <c r="D79" s="38">
        <f>IF($A79="","",IFERROR(VLOOKUP($A79,Assumptions!$A$11:$E$110,3,FALSE),""))</f>
        <v/>
      </c>
      <c r="E79" s="14">
        <f>IF($A79="","",IFERROR(VLOOKUP($A79,Assumptions!$A$11:$E$110,4,FALSE),""))</f>
        <v/>
      </c>
      <c r="F79" s="14">
        <f>IF($A79="","",COUNTIFS('Prospect Plan'!$A$5:$A$104,"&lt;&gt;",'Prospect Plan'!$D$5:$D$104,$A79))</f>
        <v/>
      </c>
      <c r="G79" s="38">
        <f>IF($A79="","",SUMIFS('Prospect Plan'!$G$5:$G$104,'Prospect Plan'!$A$5:$A$104,"&lt;&gt;",'Prospect Plan'!$D$5:$D$104,$A79))</f>
        <v/>
      </c>
      <c r="H79" s="38">
        <f>IF($A79="","",SUMIFS('Prospect Plan'!$I$5:$I$104,'Prospect Plan'!$A$5:$A$104,"&lt;&gt;",'Prospect Plan'!$D$5:$D$104,$A79))</f>
        <v/>
      </c>
      <c r="I79" s="15">
        <f>IF($A79="","",IFERROR($H79/$D79,""))</f>
        <v/>
      </c>
      <c r="J79" s="15">
        <f>IF($A79="","",IFERROR($F79/$E79,""))</f>
        <v/>
      </c>
      <c r="K79" s="14">
        <f>IF($A79="","",COUNTIFS('Prospect Plan'!$A$5:$A$104,"&lt;&gt;",'Prospect Plan'!$D$5:$D$104,$A79,'Prospect Plan'!$L$5:$L$104,"Check*")+COUNTIFS('Prospect Plan'!$A$5:$A$104,"&lt;&gt;",'Prospect Plan'!$D$5:$D$104,$A79,'Prospect Plan'!$L$5:$L$104,"Next action needed"))</f>
        <v/>
      </c>
    </row>
    <row r="80" ht="20" customHeight="1">
      <c r="A80" s="16">
        <f>IF(Assumptions!$A$82="","",Assumptions!$A$82)</f>
        <v/>
      </c>
      <c r="B80" s="16">
        <f>IF($A80="","",IFERROR(VLOOKUP($A80,Assumptions!$A$11:$E$110,2,FALSE),""))</f>
        <v/>
      </c>
      <c r="C80" s="17">
        <f>IF($A80="","",IFERROR(VLOOKUP($A80,Assumptions!$A$11:$E$110,5,FALSE),""))</f>
        <v/>
      </c>
      <c r="D80" s="39">
        <f>IF($A80="","",IFERROR(VLOOKUP($A80,Assumptions!$A$11:$E$110,3,FALSE),""))</f>
        <v/>
      </c>
      <c r="E80" s="19">
        <f>IF($A80="","",IFERROR(VLOOKUP($A80,Assumptions!$A$11:$E$110,4,FALSE),""))</f>
        <v/>
      </c>
      <c r="F80" s="19">
        <f>IF($A80="","",COUNTIFS('Prospect Plan'!$A$5:$A$104,"&lt;&gt;",'Prospect Plan'!$D$5:$D$104,$A80))</f>
        <v/>
      </c>
      <c r="G80" s="39">
        <f>IF($A80="","",SUMIFS('Prospect Plan'!$G$5:$G$104,'Prospect Plan'!$A$5:$A$104,"&lt;&gt;",'Prospect Plan'!$D$5:$D$104,$A80))</f>
        <v/>
      </c>
      <c r="H80" s="39">
        <f>IF($A80="","",SUMIFS('Prospect Plan'!$I$5:$I$104,'Prospect Plan'!$A$5:$A$104,"&lt;&gt;",'Prospect Plan'!$D$5:$D$104,$A80))</f>
        <v/>
      </c>
      <c r="I80" s="20">
        <f>IF($A80="","",IFERROR($H80/$D80,""))</f>
        <v/>
      </c>
      <c r="J80" s="20">
        <f>IF($A80="","",IFERROR($F80/$E80,""))</f>
        <v/>
      </c>
      <c r="K80" s="19">
        <f>IF($A80="","",COUNTIFS('Prospect Plan'!$A$5:$A$104,"&lt;&gt;",'Prospect Plan'!$D$5:$D$104,$A80,'Prospect Plan'!$L$5:$L$104,"Check*")+COUNTIFS('Prospect Plan'!$A$5:$A$104,"&lt;&gt;",'Prospect Plan'!$D$5:$D$104,$A80,'Prospect Plan'!$L$5:$L$104,"Next action needed"))</f>
        <v/>
      </c>
    </row>
    <row r="81" ht="20" customHeight="1">
      <c r="A81" s="11">
        <f>IF(Assumptions!$A$83="","",Assumptions!$A$83)</f>
        <v/>
      </c>
      <c r="B81" s="11">
        <f>IF($A81="","",IFERROR(VLOOKUP($A81,Assumptions!$A$11:$E$110,2,FALSE),""))</f>
        <v/>
      </c>
      <c r="C81" s="12">
        <f>IF($A81="","",IFERROR(VLOOKUP($A81,Assumptions!$A$11:$E$110,5,FALSE),""))</f>
        <v/>
      </c>
      <c r="D81" s="38">
        <f>IF($A81="","",IFERROR(VLOOKUP($A81,Assumptions!$A$11:$E$110,3,FALSE),""))</f>
        <v/>
      </c>
      <c r="E81" s="14">
        <f>IF($A81="","",IFERROR(VLOOKUP($A81,Assumptions!$A$11:$E$110,4,FALSE),""))</f>
        <v/>
      </c>
      <c r="F81" s="14">
        <f>IF($A81="","",COUNTIFS('Prospect Plan'!$A$5:$A$104,"&lt;&gt;",'Prospect Plan'!$D$5:$D$104,$A81))</f>
        <v/>
      </c>
      <c r="G81" s="38">
        <f>IF($A81="","",SUMIFS('Prospect Plan'!$G$5:$G$104,'Prospect Plan'!$A$5:$A$104,"&lt;&gt;",'Prospect Plan'!$D$5:$D$104,$A81))</f>
        <v/>
      </c>
      <c r="H81" s="38">
        <f>IF($A81="","",SUMIFS('Prospect Plan'!$I$5:$I$104,'Prospect Plan'!$A$5:$A$104,"&lt;&gt;",'Prospect Plan'!$D$5:$D$104,$A81))</f>
        <v/>
      </c>
      <c r="I81" s="15">
        <f>IF($A81="","",IFERROR($H81/$D81,""))</f>
        <v/>
      </c>
      <c r="J81" s="15">
        <f>IF($A81="","",IFERROR($F81/$E81,""))</f>
        <v/>
      </c>
      <c r="K81" s="14">
        <f>IF($A81="","",COUNTIFS('Prospect Plan'!$A$5:$A$104,"&lt;&gt;",'Prospect Plan'!$D$5:$D$104,$A81,'Prospect Plan'!$L$5:$L$104,"Check*")+COUNTIFS('Prospect Plan'!$A$5:$A$104,"&lt;&gt;",'Prospect Plan'!$D$5:$D$104,$A81,'Prospect Plan'!$L$5:$L$104,"Next action needed"))</f>
        <v/>
      </c>
    </row>
    <row r="82" ht="20" customHeight="1">
      <c r="A82" s="16">
        <f>IF(Assumptions!$A$84="","",Assumptions!$A$84)</f>
        <v/>
      </c>
      <c r="B82" s="16">
        <f>IF($A82="","",IFERROR(VLOOKUP($A82,Assumptions!$A$11:$E$110,2,FALSE),""))</f>
        <v/>
      </c>
      <c r="C82" s="17">
        <f>IF($A82="","",IFERROR(VLOOKUP($A82,Assumptions!$A$11:$E$110,5,FALSE),""))</f>
        <v/>
      </c>
      <c r="D82" s="39">
        <f>IF($A82="","",IFERROR(VLOOKUP($A82,Assumptions!$A$11:$E$110,3,FALSE),""))</f>
        <v/>
      </c>
      <c r="E82" s="19">
        <f>IF($A82="","",IFERROR(VLOOKUP($A82,Assumptions!$A$11:$E$110,4,FALSE),""))</f>
        <v/>
      </c>
      <c r="F82" s="19">
        <f>IF($A82="","",COUNTIFS('Prospect Plan'!$A$5:$A$104,"&lt;&gt;",'Prospect Plan'!$D$5:$D$104,$A82))</f>
        <v/>
      </c>
      <c r="G82" s="39">
        <f>IF($A82="","",SUMIFS('Prospect Plan'!$G$5:$G$104,'Prospect Plan'!$A$5:$A$104,"&lt;&gt;",'Prospect Plan'!$D$5:$D$104,$A82))</f>
        <v/>
      </c>
      <c r="H82" s="39">
        <f>IF($A82="","",SUMIFS('Prospect Plan'!$I$5:$I$104,'Prospect Plan'!$A$5:$A$104,"&lt;&gt;",'Prospect Plan'!$D$5:$D$104,$A82))</f>
        <v/>
      </c>
      <c r="I82" s="20">
        <f>IF($A82="","",IFERROR($H82/$D82,""))</f>
        <v/>
      </c>
      <c r="J82" s="20">
        <f>IF($A82="","",IFERROR($F82/$E82,""))</f>
        <v/>
      </c>
      <c r="K82" s="19">
        <f>IF($A82="","",COUNTIFS('Prospect Plan'!$A$5:$A$104,"&lt;&gt;",'Prospect Plan'!$D$5:$D$104,$A82,'Prospect Plan'!$L$5:$L$104,"Check*")+COUNTIFS('Prospect Plan'!$A$5:$A$104,"&lt;&gt;",'Prospect Plan'!$D$5:$D$104,$A82,'Prospect Plan'!$L$5:$L$104,"Next action needed"))</f>
        <v/>
      </c>
    </row>
    <row r="83" ht="20" customHeight="1">
      <c r="A83" s="11">
        <f>IF(Assumptions!$A$85="","",Assumptions!$A$85)</f>
        <v/>
      </c>
      <c r="B83" s="11">
        <f>IF($A83="","",IFERROR(VLOOKUP($A83,Assumptions!$A$11:$E$110,2,FALSE),""))</f>
        <v/>
      </c>
      <c r="C83" s="12">
        <f>IF($A83="","",IFERROR(VLOOKUP($A83,Assumptions!$A$11:$E$110,5,FALSE),""))</f>
        <v/>
      </c>
      <c r="D83" s="38">
        <f>IF($A83="","",IFERROR(VLOOKUP($A83,Assumptions!$A$11:$E$110,3,FALSE),""))</f>
        <v/>
      </c>
      <c r="E83" s="14">
        <f>IF($A83="","",IFERROR(VLOOKUP($A83,Assumptions!$A$11:$E$110,4,FALSE),""))</f>
        <v/>
      </c>
      <c r="F83" s="14">
        <f>IF($A83="","",COUNTIFS('Prospect Plan'!$A$5:$A$104,"&lt;&gt;",'Prospect Plan'!$D$5:$D$104,$A83))</f>
        <v/>
      </c>
      <c r="G83" s="38">
        <f>IF($A83="","",SUMIFS('Prospect Plan'!$G$5:$G$104,'Prospect Plan'!$A$5:$A$104,"&lt;&gt;",'Prospect Plan'!$D$5:$D$104,$A83))</f>
        <v/>
      </c>
      <c r="H83" s="38">
        <f>IF($A83="","",SUMIFS('Prospect Plan'!$I$5:$I$104,'Prospect Plan'!$A$5:$A$104,"&lt;&gt;",'Prospect Plan'!$D$5:$D$104,$A83))</f>
        <v/>
      </c>
      <c r="I83" s="15">
        <f>IF($A83="","",IFERROR($H83/$D83,""))</f>
        <v/>
      </c>
      <c r="J83" s="15">
        <f>IF($A83="","",IFERROR($F83/$E83,""))</f>
        <v/>
      </c>
      <c r="K83" s="14">
        <f>IF($A83="","",COUNTIFS('Prospect Plan'!$A$5:$A$104,"&lt;&gt;",'Prospect Plan'!$D$5:$D$104,$A83,'Prospect Plan'!$L$5:$L$104,"Check*")+COUNTIFS('Prospect Plan'!$A$5:$A$104,"&lt;&gt;",'Prospect Plan'!$D$5:$D$104,$A83,'Prospect Plan'!$L$5:$L$104,"Next action needed"))</f>
        <v/>
      </c>
    </row>
    <row r="84" ht="20" customHeight="1">
      <c r="A84" s="16">
        <f>IF(Assumptions!$A$86="","",Assumptions!$A$86)</f>
        <v/>
      </c>
      <c r="B84" s="16">
        <f>IF($A84="","",IFERROR(VLOOKUP($A84,Assumptions!$A$11:$E$110,2,FALSE),""))</f>
        <v/>
      </c>
      <c r="C84" s="17">
        <f>IF($A84="","",IFERROR(VLOOKUP($A84,Assumptions!$A$11:$E$110,5,FALSE),""))</f>
        <v/>
      </c>
      <c r="D84" s="39">
        <f>IF($A84="","",IFERROR(VLOOKUP($A84,Assumptions!$A$11:$E$110,3,FALSE),""))</f>
        <v/>
      </c>
      <c r="E84" s="19">
        <f>IF($A84="","",IFERROR(VLOOKUP($A84,Assumptions!$A$11:$E$110,4,FALSE),""))</f>
        <v/>
      </c>
      <c r="F84" s="19">
        <f>IF($A84="","",COUNTIFS('Prospect Plan'!$A$5:$A$104,"&lt;&gt;",'Prospect Plan'!$D$5:$D$104,$A84))</f>
        <v/>
      </c>
      <c r="G84" s="39">
        <f>IF($A84="","",SUMIFS('Prospect Plan'!$G$5:$G$104,'Prospect Plan'!$A$5:$A$104,"&lt;&gt;",'Prospect Plan'!$D$5:$D$104,$A84))</f>
        <v/>
      </c>
      <c r="H84" s="39">
        <f>IF($A84="","",SUMIFS('Prospect Plan'!$I$5:$I$104,'Prospect Plan'!$A$5:$A$104,"&lt;&gt;",'Prospect Plan'!$D$5:$D$104,$A84))</f>
        <v/>
      </c>
      <c r="I84" s="20">
        <f>IF($A84="","",IFERROR($H84/$D84,""))</f>
        <v/>
      </c>
      <c r="J84" s="20">
        <f>IF($A84="","",IFERROR($F84/$E84,""))</f>
        <v/>
      </c>
      <c r="K84" s="19">
        <f>IF($A84="","",COUNTIFS('Prospect Plan'!$A$5:$A$104,"&lt;&gt;",'Prospect Plan'!$D$5:$D$104,$A84,'Prospect Plan'!$L$5:$L$104,"Check*")+COUNTIFS('Prospect Plan'!$A$5:$A$104,"&lt;&gt;",'Prospect Plan'!$D$5:$D$104,$A84,'Prospect Plan'!$L$5:$L$104,"Next action needed"))</f>
        <v/>
      </c>
    </row>
    <row r="85" ht="20" customHeight="1">
      <c r="A85" s="11">
        <f>IF(Assumptions!$A$87="","",Assumptions!$A$87)</f>
        <v/>
      </c>
      <c r="B85" s="11">
        <f>IF($A85="","",IFERROR(VLOOKUP($A85,Assumptions!$A$11:$E$110,2,FALSE),""))</f>
        <v/>
      </c>
      <c r="C85" s="12">
        <f>IF($A85="","",IFERROR(VLOOKUP($A85,Assumptions!$A$11:$E$110,5,FALSE),""))</f>
        <v/>
      </c>
      <c r="D85" s="38">
        <f>IF($A85="","",IFERROR(VLOOKUP($A85,Assumptions!$A$11:$E$110,3,FALSE),""))</f>
        <v/>
      </c>
      <c r="E85" s="14">
        <f>IF($A85="","",IFERROR(VLOOKUP($A85,Assumptions!$A$11:$E$110,4,FALSE),""))</f>
        <v/>
      </c>
      <c r="F85" s="14">
        <f>IF($A85="","",COUNTIFS('Prospect Plan'!$A$5:$A$104,"&lt;&gt;",'Prospect Plan'!$D$5:$D$104,$A85))</f>
        <v/>
      </c>
      <c r="G85" s="38">
        <f>IF($A85="","",SUMIFS('Prospect Plan'!$G$5:$G$104,'Prospect Plan'!$A$5:$A$104,"&lt;&gt;",'Prospect Plan'!$D$5:$D$104,$A85))</f>
        <v/>
      </c>
      <c r="H85" s="38">
        <f>IF($A85="","",SUMIFS('Prospect Plan'!$I$5:$I$104,'Prospect Plan'!$A$5:$A$104,"&lt;&gt;",'Prospect Plan'!$D$5:$D$104,$A85))</f>
        <v/>
      </c>
      <c r="I85" s="15">
        <f>IF($A85="","",IFERROR($H85/$D85,""))</f>
        <v/>
      </c>
      <c r="J85" s="15">
        <f>IF($A85="","",IFERROR($F85/$E85,""))</f>
        <v/>
      </c>
      <c r="K85" s="14">
        <f>IF($A85="","",COUNTIFS('Prospect Plan'!$A$5:$A$104,"&lt;&gt;",'Prospect Plan'!$D$5:$D$104,$A85,'Prospect Plan'!$L$5:$L$104,"Check*")+COUNTIFS('Prospect Plan'!$A$5:$A$104,"&lt;&gt;",'Prospect Plan'!$D$5:$D$104,$A85,'Prospect Plan'!$L$5:$L$104,"Next action needed"))</f>
        <v/>
      </c>
    </row>
    <row r="86" ht="20" customHeight="1">
      <c r="A86" s="16">
        <f>IF(Assumptions!$A$88="","",Assumptions!$A$88)</f>
        <v/>
      </c>
      <c r="B86" s="16">
        <f>IF($A86="","",IFERROR(VLOOKUP($A86,Assumptions!$A$11:$E$110,2,FALSE),""))</f>
        <v/>
      </c>
      <c r="C86" s="17">
        <f>IF($A86="","",IFERROR(VLOOKUP($A86,Assumptions!$A$11:$E$110,5,FALSE),""))</f>
        <v/>
      </c>
      <c r="D86" s="39">
        <f>IF($A86="","",IFERROR(VLOOKUP($A86,Assumptions!$A$11:$E$110,3,FALSE),""))</f>
        <v/>
      </c>
      <c r="E86" s="19">
        <f>IF($A86="","",IFERROR(VLOOKUP($A86,Assumptions!$A$11:$E$110,4,FALSE),""))</f>
        <v/>
      </c>
      <c r="F86" s="19">
        <f>IF($A86="","",COUNTIFS('Prospect Plan'!$A$5:$A$104,"&lt;&gt;",'Prospect Plan'!$D$5:$D$104,$A86))</f>
        <v/>
      </c>
      <c r="G86" s="39">
        <f>IF($A86="","",SUMIFS('Prospect Plan'!$G$5:$G$104,'Prospect Plan'!$A$5:$A$104,"&lt;&gt;",'Prospect Plan'!$D$5:$D$104,$A86))</f>
        <v/>
      </c>
      <c r="H86" s="39">
        <f>IF($A86="","",SUMIFS('Prospect Plan'!$I$5:$I$104,'Prospect Plan'!$A$5:$A$104,"&lt;&gt;",'Prospect Plan'!$D$5:$D$104,$A86))</f>
        <v/>
      </c>
      <c r="I86" s="20">
        <f>IF($A86="","",IFERROR($H86/$D86,""))</f>
        <v/>
      </c>
      <c r="J86" s="20">
        <f>IF($A86="","",IFERROR($F86/$E86,""))</f>
        <v/>
      </c>
      <c r="K86" s="19">
        <f>IF($A86="","",COUNTIFS('Prospect Plan'!$A$5:$A$104,"&lt;&gt;",'Prospect Plan'!$D$5:$D$104,$A86,'Prospect Plan'!$L$5:$L$104,"Check*")+COUNTIFS('Prospect Plan'!$A$5:$A$104,"&lt;&gt;",'Prospect Plan'!$D$5:$D$104,$A86,'Prospect Plan'!$L$5:$L$104,"Next action needed"))</f>
        <v/>
      </c>
    </row>
    <row r="87" ht="20" customHeight="1">
      <c r="A87" s="11">
        <f>IF(Assumptions!$A$89="","",Assumptions!$A$89)</f>
        <v/>
      </c>
      <c r="B87" s="11">
        <f>IF($A87="","",IFERROR(VLOOKUP($A87,Assumptions!$A$11:$E$110,2,FALSE),""))</f>
        <v/>
      </c>
      <c r="C87" s="12">
        <f>IF($A87="","",IFERROR(VLOOKUP($A87,Assumptions!$A$11:$E$110,5,FALSE),""))</f>
        <v/>
      </c>
      <c r="D87" s="38">
        <f>IF($A87="","",IFERROR(VLOOKUP($A87,Assumptions!$A$11:$E$110,3,FALSE),""))</f>
        <v/>
      </c>
      <c r="E87" s="14">
        <f>IF($A87="","",IFERROR(VLOOKUP($A87,Assumptions!$A$11:$E$110,4,FALSE),""))</f>
        <v/>
      </c>
      <c r="F87" s="14">
        <f>IF($A87="","",COUNTIFS('Prospect Plan'!$A$5:$A$104,"&lt;&gt;",'Prospect Plan'!$D$5:$D$104,$A87))</f>
        <v/>
      </c>
      <c r="G87" s="38">
        <f>IF($A87="","",SUMIFS('Prospect Plan'!$G$5:$G$104,'Prospect Plan'!$A$5:$A$104,"&lt;&gt;",'Prospect Plan'!$D$5:$D$104,$A87))</f>
        <v/>
      </c>
      <c r="H87" s="38">
        <f>IF($A87="","",SUMIFS('Prospect Plan'!$I$5:$I$104,'Prospect Plan'!$A$5:$A$104,"&lt;&gt;",'Prospect Plan'!$D$5:$D$104,$A87))</f>
        <v/>
      </c>
      <c r="I87" s="15">
        <f>IF($A87="","",IFERROR($H87/$D87,""))</f>
        <v/>
      </c>
      <c r="J87" s="15">
        <f>IF($A87="","",IFERROR($F87/$E87,""))</f>
        <v/>
      </c>
      <c r="K87" s="14">
        <f>IF($A87="","",COUNTIFS('Prospect Plan'!$A$5:$A$104,"&lt;&gt;",'Prospect Plan'!$D$5:$D$104,$A87,'Prospect Plan'!$L$5:$L$104,"Check*")+COUNTIFS('Prospect Plan'!$A$5:$A$104,"&lt;&gt;",'Prospect Plan'!$D$5:$D$104,$A87,'Prospect Plan'!$L$5:$L$104,"Next action needed"))</f>
        <v/>
      </c>
    </row>
    <row r="88" ht="20" customHeight="1">
      <c r="A88" s="16">
        <f>IF(Assumptions!$A$90="","",Assumptions!$A$90)</f>
        <v/>
      </c>
      <c r="B88" s="16">
        <f>IF($A88="","",IFERROR(VLOOKUP($A88,Assumptions!$A$11:$E$110,2,FALSE),""))</f>
        <v/>
      </c>
      <c r="C88" s="17">
        <f>IF($A88="","",IFERROR(VLOOKUP($A88,Assumptions!$A$11:$E$110,5,FALSE),""))</f>
        <v/>
      </c>
      <c r="D88" s="39">
        <f>IF($A88="","",IFERROR(VLOOKUP($A88,Assumptions!$A$11:$E$110,3,FALSE),""))</f>
        <v/>
      </c>
      <c r="E88" s="19">
        <f>IF($A88="","",IFERROR(VLOOKUP($A88,Assumptions!$A$11:$E$110,4,FALSE),""))</f>
        <v/>
      </c>
      <c r="F88" s="19">
        <f>IF($A88="","",COUNTIFS('Prospect Plan'!$A$5:$A$104,"&lt;&gt;",'Prospect Plan'!$D$5:$D$104,$A88))</f>
        <v/>
      </c>
      <c r="G88" s="39">
        <f>IF($A88="","",SUMIFS('Prospect Plan'!$G$5:$G$104,'Prospect Plan'!$A$5:$A$104,"&lt;&gt;",'Prospect Plan'!$D$5:$D$104,$A88))</f>
        <v/>
      </c>
      <c r="H88" s="39">
        <f>IF($A88="","",SUMIFS('Prospect Plan'!$I$5:$I$104,'Prospect Plan'!$A$5:$A$104,"&lt;&gt;",'Prospect Plan'!$D$5:$D$104,$A88))</f>
        <v/>
      </c>
      <c r="I88" s="20">
        <f>IF($A88="","",IFERROR($H88/$D88,""))</f>
        <v/>
      </c>
      <c r="J88" s="20">
        <f>IF($A88="","",IFERROR($F88/$E88,""))</f>
        <v/>
      </c>
      <c r="K88" s="19">
        <f>IF($A88="","",COUNTIFS('Prospect Plan'!$A$5:$A$104,"&lt;&gt;",'Prospect Plan'!$D$5:$D$104,$A88,'Prospect Plan'!$L$5:$L$104,"Check*")+COUNTIFS('Prospect Plan'!$A$5:$A$104,"&lt;&gt;",'Prospect Plan'!$D$5:$D$104,$A88,'Prospect Plan'!$L$5:$L$104,"Next action needed"))</f>
        <v/>
      </c>
    </row>
    <row r="89" ht="20" customHeight="1">
      <c r="A89" s="11">
        <f>IF(Assumptions!$A$91="","",Assumptions!$A$91)</f>
        <v/>
      </c>
      <c r="B89" s="11">
        <f>IF($A89="","",IFERROR(VLOOKUP($A89,Assumptions!$A$11:$E$110,2,FALSE),""))</f>
        <v/>
      </c>
      <c r="C89" s="12">
        <f>IF($A89="","",IFERROR(VLOOKUP($A89,Assumptions!$A$11:$E$110,5,FALSE),""))</f>
        <v/>
      </c>
      <c r="D89" s="38">
        <f>IF($A89="","",IFERROR(VLOOKUP($A89,Assumptions!$A$11:$E$110,3,FALSE),""))</f>
        <v/>
      </c>
      <c r="E89" s="14">
        <f>IF($A89="","",IFERROR(VLOOKUP($A89,Assumptions!$A$11:$E$110,4,FALSE),""))</f>
        <v/>
      </c>
      <c r="F89" s="14">
        <f>IF($A89="","",COUNTIFS('Prospect Plan'!$A$5:$A$104,"&lt;&gt;",'Prospect Plan'!$D$5:$D$104,$A89))</f>
        <v/>
      </c>
      <c r="G89" s="38">
        <f>IF($A89="","",SUMIFS('Prospect Plan'!$G$5:$G$104,'Prospect Plan'!$A$5:$A$104,"&lt;&gt;",'Prospect Plan'!$D$5:$D$104,$A89))</f>
        <v/>
      </c>
      <c r="H89" s="38">
        <f>IF($A89="","",SUMIFS('Prospect Plan'!$I$5:$I$104,'Prospect Plan'!$A$5:$A$104,"&lt;&gt;",'Prospect Plan'!$D$5:$D$104,$A89))</f>
        <v/>
      </c>
      <c r="I89" s="15">
        <f>IF($A89="","",IFERROR($H89/$D89,""))</f>
        <v/>
      </c>
      <c r="J89" s="15">
        <f>IF($A89="","",IFERROR($F89/$E89,""))</f>
        <v/>
      </c>
      <c r="K89" s="14">
        <f>IF($A89="","",COUNTIFS('Prospect Plan'!$A$5:$A$104,"&lt;&gt;",'Prospect Plan'!$D$5:$D$104,$A89,'Prospect Plan'!$L$5:$L$104,"Check*")+COUNTIFS('Prospect Plan'!$A$5:$A$104,"&lt;&gt;",'Prospect Plan'!$D$5:$D$104,$A89,'Prospect Plan'!$L$5:$L$104,"Next action needed"))</f>
        <v/>
      </c>
    </row>
    <row r="90" ht="20" customHeight="1">
      <c r="A90" s="16">
        <f>IF(Assumptions!$A$92="","",Assumptions!$A$92)</f>
        <v/>
      </c>
      <c r="B90" s="16">
        <f>IF($A90="","",IFERROR(VLOOKUP($A90,Assumptions!$A$11:$E$110,2,FALSE),""))</f>
        <v/>
      </c>
      <c r="C90" s="17">
        <f>IF($A90="","",IFERROR(VLOOKUP($A90,Assumptions!$A$11:$E$110,5,FALSE),""))</f>
        <v/>
      </c>
      <c r="D90" s="39">
        <f>IF($A90="","",IFERROR(VLOOKUP($A90,Assumptions!$A$11:$E$110,3,FALSE),""))</f>
        <v/>
      </c>
      <c r="E90" s="19">
        <f>IF($A90="","",IFERROR(VLOOKUP($A90,Assumptions!$A$11:$E$110,4,FALSE),""))</f>
        <v/>
      </c>
      <c r="F90" s="19">
        <f>IF($A90="","",COUNTIFS('Prospect Plan'!$A$5:$A$104,"&lt;&gt;",'Prospect Plan'!$D$5:$D$104,$A90))</f>
        <v/>
      </c>
      <c r="G90" s="39">
        <f>IF($A90="","",SUMIFS('Prospect Plan'!$G$5:$G$104,'Prospect Plan'!$A$5:$A$104,"&lt;&gt;",'Prospect Plan'!$D$5:$D$104,$A90))</f>
        <v/>
      </c>
      <c r="H90" s="39">
        <f>IF($A90="","",SUMIFS('Prospect Plan'!$I$5:$I$104,'Prospect Plan'!$A$5:$A$104,"&lt;&gt;",'Prospect Plan'!$D$5:$D$104,$A90))</f>
        <v/>
      </c>
      <c r="I90" s="20">
        <f>IF($A90="","",IFERROR($H90/$D90,""))</f>
        <v/>
      </c>
      <c r="J90" s="20">
        <f>IF($A90="","",IFERROR($F90/$E90,""))</f>
        <v/>
      </c>
      <c r="K90" s="19">
        <f>IF($A90="","",COUNTIFS('Prospect Plan'!$A$5:$A$104,"&lt;&gt;",'Prospect Plan'!$D$5:$D$104,$A90,'Prospect Plan'!$L$5:$L$104,"Check*")+COUNTIFS('Prospect Plan'!$A$5:$A$104,"&lt;&gt;",'Prospect Plan'!$D$5:$D$104,$A90,'Prospect Plan'!$L$5:$L$104,"Next action needed"))</f>
        <v/>
      </c>
    </row>
    <row r="91" ht="20" customHeight="1">
      <c r="A91" s="11">
        <f>IF(Assumptions!$A$93="","",Assumptions!$A$93)</f>
        <v/>
      </c>
      <c r="B91" s="11">
        <f>IF($A91="","",IFERROR(VLOOKUP($A91,Assumptions!$A$11:$E$110,2,FALSE),""))</f>
        <v/>
      </c>
      <c r="C91" s="12">
        <f>IF($A91="","",IFERROR(VLOOKUP($A91,Assumptions!$A$11:$E$110,5,FALSE),""))</f>
        <v/>
      </c>
      <c r="D91" s="38">
        <f>IF($A91="","",IFERROR(VLOOKUP($A91,Assumptions!$A$11:$E$110,3,FALSE),""))</f>
        <v/>
      </c>
      <c r="E91" s="14">
        <f>IF($A91="","",IFERROR(VLOOKUP($A91,Assumptions!$A$11:$E$110,4,FALSE),""))</f>
        <v/>
      </c>
      <c r="F91" s="14">
        <f>IF($A91="","",COUNTIFS('Prospect Plan'!$A$5:$A$104,"&lt;&gt;",'Prospect Plan'!$D$5:$D$104,$A91))</f>
        <v/>
      </c>
      <c r="G91" s="38">
        <f>IF($A91="","",SUMIFS('Prospect Plan'!$G$5:$G$104,'Prospect Plan'!$A$5:$A$104,"&lt;&gt;",'Prospect Plan'!$D$5:$D$104,$A91))</f>
        <v/>
      </c>
      <c r="H91" s="38">
        <f>IF($A91="","",SUMIFS('Prospect Plan'!$I$5:$I$104,'Prospect Plan'!$A$5:$A$104,"&lt;&gt;",'Prospect Plan'!$D$5:$D$104,$A91))</f>
        <v/>
      </c>
      <c r="I91" s="15">
        <f>IF($A91="","",IFERROR($H91/$D91,""))</f>
        <v/>
      </c>
      <c r="J91" s="15">
        <f>IF($A91="","",IFERROR($F91/$E91,""))</f>
        <v/>
      </c>
      <c r="K91" s="14">
        <f>IF($A91="","",COUNTIFS('Prospect Plan'!$A$5:$A$104,"&lt;&gt;",'Prospect Plan'!$D$5:$D$104,$A91,'Prospect Plan'!$L$5:$L$104,"Check*")+COUNTIFS('Prospect Plan'!$A$5:$A$104,"&lt;&gt;",'Prospect Plan'!$D$5:$D$104,$A91,'Prospect Plan'!$L$5:$L$104,"Next action needed"))</f>
        <v/>
      </c>
    </row>
    <row r="92" ht="20" customHeight="1">
      <c r="A92" s="16">
        <f>IF(Assumptions!$A$94="","",Assumptions!$A$94)</f>
        <v/>
      </c>
      <c r="B92" s="16">
        <f>IF($A92="","",IFERROR(VLOOKUP($A92,Assumptions!$A$11:$E$110,2,FALSE),""))</f>
        <v/>
      </c>
      <c r="C92" s="17">
        <f>IF($A92="","",IFERROR(VLOOKUP($A92,Assumptions!$A$11:$E$110,5,FALSE),""))</f>
        <v/>
      </c>
      <c r="D92" s="39">
        <f>IF($A92="","",IFERROR(VLOOKUP($A92,Assumptions!$A$11:$E$110,3,FALSE),""))</f>
        <v/>
      </c>
      <c r="E92" s="19">
        <f>IF($A92="","",IFERROR(VLOOKUP($A92,Assumptions!$A$11:$E$110,4,FALSE),""))</f>
        <v/>
      </c>
      <c r="F92" s="19">
        <f>IF($A92="","",COUNTIFS('Prospect Plan'!$A$5:$A$104,"&lt;&gt;",'Prospect Plan'!$D$5:$D$104,$A92))</f>
        <v/>
      </c>
      <c r="G92" s="39">
        <f>IF($A92="","",SUMIFS('Prospect Plan'!$G$5:$G$104,'Prospect Plan'!$A$5:$A$104,"&lt;&gt;",'Prospect Plan'!$D$5:$D$104,$A92))</f>
        <v/>
      </c>
      <c r="H92" s="39">
        <f>IF($A92="","",SUMIFS('Prospect Plan'!$I$5:$I$104,'Prospect Plan'!$A$5:$A$104,"&lt;&gt;",'Prospect Plan'!$D$5:$D$104,$A92))</f>
        <v/>
      </c>
      <c r="I92" s="20">
        <f>IF($A92="","",IFERROR($H92/$D92,""))</f>
        <v/>
      </c>
      <c r="J92" s="20">
        <f>IF($A92="","",IFERROR($F92/$E92,""))</f>
        <v/>
      </c>
      <c r="K92" s="19">
        <f>IF($A92="","",COUNTIFS('Prospect Plan'!$A$5:$A$104,"&lt;&gt;",'Prospect Plan'!$D$5:$D$104,$A92,'Prospect Plan'!$L$5:$L$104,"Check*")+COUNTIFS('Prospect Plan'!$A$5:$A$104,"&lt;&gt;",'Prospect Plan'!$D$5:$D$104,$A92,'Prospect Plan'!$L$5:$L$104,"Next action needed"))</f>
        <v/>
      </c>
    </row>
    <row r="93" ht="20" customHeight="1">
      <c r="A93" s="11">
        <f>IF(Assumptions!$A$95="","",Assumptions!$A$95)</f>
        <v/>
      </c>
      <c r="B93" s="11">
        <f>IF($A93="","",IFERROR(VLOOKUP($A93,Assumptions!$A$11:$E$110,2,FALSE),""))</f>
        <v/>
      </c>
      <c r="C93" s="12">
        <f>IF($A93="","",IFERROR(VLOOKUP($A93,Assumptions!$A$11:$E$110,5,FALSE),""))</f>
        <v/>
      </c>
      <c r="D93" s="38">
        <f>IF($A93="","",IFERROR(VLOOKUP($A93,Assumptions!$A$11:$E$110,3,FALSE),""))</f>
        <v/>
      </c>
      <c r="E93" s="14">
        <f>IF($A93="","",IFERROR(VLOOKUP($A93,Assumptions!$A$11:$E$110,4,FALSE),""))</f>
        <v/>
      </c>
      <c r="F93" s="14">
        <f>IF($A93="","",COUNTIFS('Prospect Plan'!$A$5:$A$104,"&lt;&gt;",'Prospect Plan'!$D$5:$D$104,$A93))</f>
        <v/>
      </c>
      <c r="G93" s="38">
        <f>IF($A93="","",SUMIFS('Prospect Plan'!$G$5:$G$104,'Prospect Plan'!$A$5:$A$104,"&lt;&gt;",'Prospect Plan'!$D$5:$D$104,$A93))</f>
        <v/>
      </c>
      <c r="H93" s="38">
        <f>IF($A93="","",SUMIFS('Prospect Plan'!$I$5:$I$104,'Prospect Plan'!$A$5:$A$104,"&lt;&gt;",'Prospect Plan'!$D$5:$D$104,$A93))</f>
        <v/>
      </c>
      <c r="I93" s="15">
        <f>IF($A93="","",IFERROR($H93/$D93,""))</f>
        <v/>
      </c>
      <c r="J93" s="15">
        <f>IF($A93="","",IFERROR($F93/$E93,""))</f>
        <v/>
      </c>
      <c r="K93" s="14">
        <f>IF($A93="","",COUNTIFS('Prospect Plan'!$A$5:$A$104,"&lt;&gt;",'Prospect Plan'!$D$5:$D$104,$A93,'Prospect Plan'!$L$5:$L$104,"Check*")+COUNTIFS('Prospect Plan'!$A$5:$A$104,"&lt;&gt;",'Prospect Plan'!$D$5:$D$104,$A93,'Prospect Plan'!$L$5:$L$104,"Next action needed"))</f>
        <v/>
      </c>
    </row>
    <row r="94" ht="20" customHeight="1">
      <c r="A94" s="16">
        <f>IF(Assumptions!$A$96="","",Assumptions!$A$96)</f>
        <v/>
      </c>
      <c r="B94" s="16">
        <f>IF($A94="","",IFERROR(VLOOKUP($A94,Assumptions!$A$11:$E$110,2,FALSE),""))</f>
        <v/>
      </c>
      <c r="C94" s="17">
        <f>IF($A94="","",IFERROR(VLOOKUP($A94,Assumptions!$A$11:$E$110,5,FALSE),""))</f>
        <v/>
      </c>
      <c r="D94" s="39">
        <f>IF($A94="","",IFERROR(VLOOKUP($A94,Assumptions!$A$11:$E$110,3,FALSE),""))</f>
        <v/>
      </c>
      <c r="E94" s="19">
        <f>IF($A94="","",IFERROR(VLOOKUP($A94,Assumptions!$A$11:$E$110,4,FALSE),""))</f>
        <v/>
      </c>
      <c r="F94" s="19">
        <f>IF($A94="","",COUNTIFS('Prospect Plan'!$A$5:$A$104,"&lt;&gt;",'Prospect Plan'!$D$5:$D$104,$A94))</f>
        <v/>
      </c>
      <c r="G94" s="39">
        <f>IF($A94="","",SUMIFS('Prospect Plan'!$G$5:$G$104,'Prospect Plan'!$A$5:$A$104,"&lt;&gt;",'Prospect Plan'!$D$5:$D$104,$A94))</f>
        <v/>
      </c>
      <c r="H94" s="39">
        <f>IF($A94="","",SUMIFS('Prospect Plan'!$I$5:$I$104,'Prospect Plan'!$A$5:$A$104,"&lt;&gt;",'Prospect Plan'!$D$5:$D$104,$A94))</f>
        <v/>
      </c>
      <c r="I94" s="20">
        <f>IF($A94="","",IFERROR($H94/$D94,""))</f>
        <v/>
      </c>
      <c r="J94" s="20">
        <f>IF($A94="","",IFERROR($F94/$E94,""))</f>
        <v/>
      </c>
      <c r="K94" s="19">
        <f>IF($A94="","",COUNTIFS('Prospect Plan'!$A$5:$A$104,"&lt;&gt;",'Prospect Plan'!$D$5:$D$104,$A94,'Prospect Plan'!$L$5:$L$104,"Check*")+COUNTIFS('Prospect Plan'!$A$5:$A$104,"&lt;&gt;",'Prospect Plan'!$D$5:$D$104,$A94,'Prospect Plan'!$L$5:$L$104,"Next action needed"))</f>
        <v/>
      </c>
    </row>
    <row r="95" ht="20" customHeight="1">
      <c r="A95" s="11">
        <f>IF(Assumptions!$A$97="","",Assumptions!$A$97)</f>
        <v/>
      </c>
      <c r="B95" s="11">
        <f>IF($A95="","",IFERROR(VLOOKUP($A95,Assumptions!$A$11:$E$110,2,FALSE),""))</f>
        <v/>
      </c>
      <c r="C95" s="12">
        <f>IF($A95="","",IFERROR(VLOOKUP($A95,Assumptions!$A$11:$E$110,5,FALSE),""))</f>
        <v/>
      </c>
      <c r="D95" s="38">
        <f>IF($A95="","",IFERROR(VLOOKUP($A95,Assumptions!$A$11:$E$110,3,FALSE),""))</f>
        <v/>
      </c>
      <c r="E95" s="14">
        <f>IF($A95="","",IFERROR(VLOOKUP($A95,Assumptions!$A$11:$E$110,4,FALSE),""))</f>
        <v/>
      </c>
      <c r="F95" s="14">
        <f>IF($A95="","",COUNTIFS('Prospect Plan'!$A$5:$A$104,"&lt;&gt;",'Prospect Plan'!$D$5:$D$104,$A95))</f>
        <v/>
      </c>
      <c r="G95" s="38">
        <f>IF($A95="","",SUMIFS('Prospect Plan'!$G$5:$G$104,'Prospect Plan'!$A$5:$A$104,"&lt;&gt;",'Prospect Plan'!$D$5:$D$104,$A95))</f>
        <v/>
      </c>
      <c r="H95" s="38">
        <f>IF($A95="","",SUMIFS('Prospect Plan'!$I$5:$I$104,'Prospect Plan'!$A$5:$A$104,"&lt;&gt;",'Prospect Plan'!$D$5:$D$104,$A95))</f>
        <v/>
      </c>
      <c r="I95" s="15">
        <f>IF($A95="","",IFERROR($H95/$D95,""))</f>
        <v/>
      </c>
      <c r="J95" s="15">
        <f>IF($A95="","",IFERROR($F95/$E95,""))</f>
        <v/>
      </c>
      <c r="K95" s="14">
        <f>IF($A95="","",COUNTIFS('Prospect Plan'!$A$5:$A$104,"&lt;&gt;",'Prospect Plan'!$D$5:$D$104,$A95,'Prospect Plan'!$L$5:$L$104,"Check*")+COUNTIFS('Prospect Plan'!$A$5:$A$104,"&lt;&gt;",'Prospect Plan'!$D$5:$D$104,$A95,'Prospect Plan'!$L$5:$L$104,"Next action needed"))</f>
        <v/>
      </c>
    </row>
    <row r="96" ht="20" customHeight="1">
      <c r="A96" s="16">
        <f>IF(Assumptions!$A$98="","",Assumptions!$A$98)</f>
        <v/>
      </c>
      <c r="B96" s="16">
        <f>IF($A96="","",IFERROR(VLOOKUP($A96,Assumptions!$A$11:$E$110,2,FALSE),""))</f>
        <v/>
      </c>
      <c r="C96" s="17">
        <f>IF($A96="","",IFERROR(VLOOKUP($A96,Assumptions!$A$11:$E$110,5,FALSE),""))</f>
        <v/>
      </c>
      <c r="D96" s="39">
        <f>IF($A96="","",IFERROR(VLOOKUP($A96,Assumptions!$A$11:$E$110,3,FALSE),""))</f>
        <v/>
      </c>
      <c r="E96" s="19">
        <f>IF($A96="","",IFERROR(VLOOKUP($A96,Assumptions!$A$11:$E$110,4,FALSE),""))</f>
        <v/>
      </c>
      <c r="F96" s="19">
        <f>IF($A96="","",COUNTIFS('Prospect Plan'!$A$5:$A$104,"&lt;&gt;",'Prospect Plan'!$D$5:$D$104,$A96))</f>
        <v/>
      </c>
      <c r="G96" s="39">
        <f>IF($A96="","",SUMIFS('Prospect Plan'!$G$5:$G$104,'Prospect Plan'!$A$5:$A$104,"&lt;&gt;",'Prospect Plan'!$D$5:$D$104,$A96))</f>
        <v/>
      </c>
      <c r="H96" s="39">
        <f>IF($A96="","",SUMIFS('Prospect Plan'!$I$5:$I$104,'Prospect Plan'!$A$5:$A$104,"&lt;&gt;",'Prospect Plan'!$D$5:$D$104,$A96))</f>
        <v/>
      </c>
      <c r="I96" s="20">
        <f>IF($A96="","",IFERROR($H96/$D96,""))</f>
        <v/>
      </c>
      <c r="J96" s="20">
        <f>IF($A96="","",IFERROR($F96/$E96,""))</f>
        <v/>
      </c>
      <c r="K96" s="19">
        <f>IF($A96="","",COUNTIFS('Prospect Plan'!$A$5:$A$104,"&lt;&gt;",'Prospect Plan'!$D$5:$D$104,$A96,'Prospect Plan'!$L$5:$L$104,"Check*")+COUNTIFS('Prospect Plan'!$A$5:$A$104,"&lt;&gt;",'Prospect Plan'!$D$5:$D$104,$A96,'Prospect Plan'!$L$5:$L$104,"Next action needed"))</f>
        <v/>
      </c>
    </row>
    <row r="97" ht="20" customHeight="1">
      <c r="A97" s="11">
        <f>IF(Assumptions!$A$99="","",Assumptions!$A$99)</f>
        <v/>
      </c>
      <c r="B97" s="11">
        <f>IF($A97="","",IFERROR(VLOOKUP($A97,Assumptions!$A$11:$E$110,2,FALSE),""))</f>
        <v/>
      </c>
      <c r="C97" s="12">
        <f>IF($A97="","",IFERROR(VLOOKUP($A97,Assumptions!$A$11:$E$110,5,FALSE),""))</f>
        <v/>
      </c>
      <c r="D97" s="38">
        <f>IF($A97="","",IFERROR(VLOOKUP($A97,Assumptions!$A$11:$E$110,3,FALSE),""))</f>
        <v/>
      </c>
      <c r="E97" s="14">
        <f>IF($A97="","",IFERROR(VLOOKUP($A97,Assumptions!$A$11:$E$110,4,FALSE),""))</f>
        <v/>
      </c>
      <c r="F97" s="14">
        <f>IF($A97="","",COUNTIFS('Prospect Plan'!$A$5:$A$104,"&lt;&gt;",'Prospect Plan'!$D$5:$D$104,$A97))</f>
        <v/>
      </c>
      <c r="G97" s="38">
        <f>IF($A97="","",SUMIFS('Prospect Plan'!$G$5:$G$104,'Prospect Plan'!$A$5:$A$104,"&lt;&gt;",'Prospect Plan'!$D$5:$D$104,$A97))</f>
        <v/>
      </c>
      <c r="H97" s="38">
        <f>IF($A97="","",SUMIFS('Prospect Plan'!$I$5:$I$104,'Prospect Plan'!$A$5:$A$104,"&lt;&gt;",'Prospect Plan'!$D$5:$D$104,$A97))</f>
        <v/>
      </c>
      <c r="I97" s="15">
        <f>IF($A97="","",IFERROR($H97/$D97,""))</f>
        <v/>
      </c>
      <c r="J97" s="15">
        <f>IF($A97="","",IFERROR($F97/$E97,""))</f>
        <v/>
      </c>
      <c r="K97" s="14">
        <f>IF($A97="","",COUNTIFS('Prospect Plan'!$A$5:$A$104,"&lt;&gt;",'Prospect Plan'!$D$5:$D$104,$A97,'Prospect Plan'!$L$5:$L$104,"Check*")+COUNTIFS('Prospect Plan'!$A$5:$A$104,"&lt;&gt;",'Prospect Plan'!$D$5:$D$104,$A97,'Prospect Plan'!$L$5:$L$104,"Next action needed"))</f>
        <v/>
      </c>
    </row>
    <row r="98" ht="20" customHeight="1">
      <c r="A98" s="16">
        <f>IF(Assumptions!$A$100="","",Assumptions!$A$100)</f>
        <v/>
      </c>
      <c r="B98" s="16">
        <f>IF($A98="","",IFERROR(VLOOKUP($A98,Assumptions!$A$11:$E$110,2,FALSE),""))</f>
        <v/>
      </c>
      <c r="C98" s="17">
        <f>IF($A98="","",IFERROR(VLOOKUP($A98,Assumptions!$A$11:$E$110,5,FALSE),""))</f>
        <v/>
      </c>
      <c r="D98" s="39">
        <f>IF($A98="","",IFERROR(VLOOKUP($A98,Assumptions!$A$11:$E$110,3,FALSE),""))</f>
        <v/>
      </c>
      <c r="E98" s="19">
        <f>IF($A98="","",IFERROR(VLOOKUP($A98,Assumptions!$A$11:$E$110,4,FALSE),""))</f>
        <v/>
      </c>
      <c r="F98" s="19">
        <f>IF($A98="","",COUNTIFS('Prospect Plan'!$A$5:$A$104,"&lt;&gt;",'Prospect Plan'!$D$5:$D$104,$A98))</f>
        <v/>
      </c>
      <c r="G98" s="39">
        <f>IF($A98="","",SUMIFS('Prospect Plan'!$G$5:$G$104,'Prospect Plan'!$A$5:$A$104,"&lt;&gt;",'Prospect Plan'!$D$5:$D$104,$A98))</f>
        <v/>
      </c>
      <c r="H98" s="39">
        <f>IF($A98="","",SUMIFS('Prospect Plan'!$I$5:$I$104,'Prospect Plan'!$A$5:$A$104,"&lt;&gt;",'Prospect Plan'!$D$5:$D$104,$A98))</f>
        <v/>
      </c>
      <c r="I98" s="20">
        <f>IF($A98="","",IFERROR($H98/$D98,""))</f>
        <v/>
      </c>
      <c r="J98" s="20">
        <f>IF($A98="","",IFERROR($F98/$E98,""))</f>
        <v/>
      </c>
      <c r="K98" s="19">
        <f>IF($A98="","",COUNTIFS('Prospect Plan'!$A$5:$A$104,"&lt;&gt;",'Prospect Plan'!$D$5:$D$104,$A98,'Prospect Plan'!$L$5:$L$104,"Check*")+COUNTIFS('Prospect Plan'!$A$5:$A$104,"&lt;&gt;",'Prospect Plan'!$D$5:$D$104,$A98,'Prospect Plan'!$L$5:$L$104,"Next action needed"))</f>
        <v/>
      </c>
    </row>
    <row r="99" ht="20" customHeight="1">
      <c r="A99" s="11">
        <f>IF(Assumptions!$A$101="","",Assumptions!$A$101)</f>
        <v/>
      </c>
      <c r="B99" s="11">
        <f>IF($A99="","",IFERROR(VLOOKUP($A99,Assumptions!$A$11:$E$110,2,FALSE),""))</f>
        <v/>
      </c>
      <c r="C99" s="12">
        <f>IF($A99="","",IFERROR(VLOOKUP($A99,Assumptions!$A$11:$E$110,5,FALSE),""))</f>
        <v/>
      </c>
      <c r="D99" s="38">
        <f>IF($A99="","",IFERROR(VLOOKUP($A99,Assumptions!$A$11:$E$110,3,FALSE),""))</f>
        <v/>
      </c>
      <c r="E99" s="14">
        <f>IF($A99="","",IFERROR(VLOOKUP($A99,Assumptions!$A$11:$E$110,4,FALSE),""))</f>
        <v/>
      </c>
      <c r="F99" s="14">
        <f>IF($A99="","",COUNTIFS('Prospect Plan'!$A$5:$A$104,"&lt;&gt;",'Prospect Plan'!$D$5:$D$104,$A99))</f>
        <v/>
      </c>
      <c r="G99" s="38">
        <f>IF($A99="","",SUMIFS('Prospect Plan'!$G$5:$G$104,'Prospect Plan'!$A$5:$A$104,"&lt;&gt;",'Prospect Plan'!$D$5:$D$104,$A99))</f>
        <v/>
      </c>
      <c r="H99" s="38">
        <f>IF($A99="","",SUMIFS('Prospect Plan'!$I$5:$I$104,'Prospect Plan'!$A$5:$A$104,"&lt;&gt;",'Prospect Plan'!$D$5:$D$104,$A99))</f>
        <v/>
      </c>
      <c r="I99" s="15">
        <f>IF($A99="","",IFERROR($H99/$D99,""))</f>
        <v/>
      </c>
      <c r="J99" s="15">
        <f>IF($A99="","",IFERROR($F99/$E99,""))</f>
        <v/>
      </c>
      <c r="K99" s="14">
        <f>IF($A99="","",COUNTIFS('Prospect Plan'!$A$5:$A$104,"&lt;&gt;",'Prospect Plan'!$D$5:$D$104,$A99,'Prospect Plan'!$L$5:$L$104,"Check*")+COUNTIFS('Prospect Plan'!$A$5:$A$104,"&lt;&gt;",'Prospect Plan'!$D$5:$D$104,$A99,'Prospect Plan'!$L$5:$L$104,"Next action needed"))</f>
        <v/>
      </c>
    </row>
    <row r="100" ht="20" customHeight="1">
      <c r="A100" s="16">
        <f>IF(Assumptions!$A$102="","",Assumptions!$A$102)</f>
        <v/>
      </c>
      <c r="B100" s="16">
        <f>IF($A100="","",IFERROR(VLOOKUP($A100,Assumptions!$A$11:$E$110,2,FALSE),""))</f>
        <v/>
      </c>
      <c r="C100" s="17">
        <f>IF($A100="","",IFERROR(VLOOKUP($A100,Assumptions!$A$11:$E$110,5,FALSE),""))</f>
        <v/>
      </c>
      <c r="D100" s="39">
        <f>IF($A100="","",IFERROR(VLOOKUP($A100,Assumptions!$A$11:$E$110,3,FALSE),""))</f>
        <v/>
      </c>
      <c r="E100" s="19">
        <f>IF($A100="","",IFERROR(VLOOKUP($A100,Assumptions!$A$11:$E$110,4,FALSE),""))</f>
        <v/>
      </c>
      <c r="F100" s="19">
        <f>IF($A100="","",COUNTIFS('Prospect Plan'!$A$5:$A$104,"&lt;&gt;",'Prospect Plan'!$D$5:$D$104,$A100))</f>
        <v/>
      </c>
      <c r="G100" s="39">
        <f>IF($A100="","",SUMIFS('Prospect Plan'!$G$5:$G$104,'Prospect Plan'!$A$5:$A$104,"&lt;&gt;",'Prospect Plan'!$D$5:$D$104,$A100))</f>
        <v/>
      </c>
      <c r="H100" s="39">
        <f>IF($A100="","",SUMIFS('Prospect Plan'!$I$5:$I$104,'Prospect Plan'!$A$5:$A$104,"&lt;&gt;",'Prospect Plan'!$D$5:$D$104,$A100))</f>
        <v/>
      </c>
      <c r="I100" s="20">
        <f>IF($A100="","",IFERROR($H100/$D100,""))</f>
        <v/>
      </c>
      <c r="J100" s="20">
        <f>IF($A100="","",IFERROR($F100/$E100,""))</f>
        <v/>
      </c>
      <c r="K100" s="19">
        <f>IF($A100="","",COUNTIFS('Prospect Plan'!$A$5:$A$104,"&lt;&gt;",'Prospect Plan'!$D$5:$D$104,$A100,'Prospect Plan'!$L$5:$L$104,"Check*")+COUNTIFS('Prospect Plan'!$A$5:$A$104,"&lt;&gt;",'Prospect Plan'!$D$5:$D$104,$A100,'Prospect Plan'!$L$5:$L$104,"Next action needed"))</f>
        <v/>
      </c>
    </row>
    <row r="101" ht="20" customHeight="1">
      <c r="A101" s="11">
        <f>IF(Assumptions!$A$103="","",Assumptions!$A$103)</f>
        <v/>
      </c>
      <c r="B101" s="11">
        <f>IF($A101="","",IFERROR(VLOOKUP($A101,Assumptions!$A$11:$E$110,2,FALSE),""))</f>
        <v/>
      </c>
      <c r="C101" s="12">
        <f>IF($A101="","",IFERROR(VLOOKUP($A101,Assumptions!$A$11:$E$110,5,FALSE),""))</f>
        <v/>
      </c>
      <c r="D101" s="38">
        <f>IF($A101="","",IFERROR(VLOOKUP($A101,Assumptions!$A$11:$E$110,3,FALSE),""))</f>
        <v/>
      </c>
      <c r="E101" s="14">
        <f>IF($A101="","",IFERROR(VLOOKUP($A101,Assumptions!$A$11:$E$110,4,FALSE),""))</f>
        <v/>
      </c>
      <c r="F101" s="14">
        <f>IF($A101="","",COUNTIFS('Prospect Plan'!$A$5:$A$104,"&lt;&gt;",'Prospect Plan'!$D$5:$D$104,$A101))</f>
        <v/>
      </c>
      <c r="G101" s="38">
        <f>IF($A101="","",SUMIFS('Prospect Plan'!$G$5:$G$104,'Prospect Plan'!$A$5:$A$104,"&lt;&gt;",'Prospect Plan'!$D$5:$D$104,$A101))</f>
        <v/>
      </c>
      <c r="H101" s="38">
        <f>IF($A101="","",SUMIFS('Prospect Plan'!$I$5:$I$104,'Prospect Plan'!$A$5:$A$104,"&lt;&gt;",'Prospect Plan'!$D$5:$D$104,$A101))</f>
        <v/>
      </c>
      <c r="I101" s="15">
        <f>IF($A101="","",IFERROR($H101/$D101,""))</f>
        <v/>
      </c>
      <c r="J101" s="15">
        <f>IF($A101="","",IFERROR($F101/$E101,""))</f>
        <v/>
      </c>
      <c r="K101" s="14">
        <f>IF($A101="","",COUNTIFS('Prospect Plan'!$A$5:$A$104,"&lt;&gt;",'Prospect Plan'!$D$5:$D$104,$A101,'Prospect Plan'!$L$5:$L$104,"Check*")+COUNTIFS('Prospect Plan'!$A$5:$A$104,"&lt;&gt;",'Prospect Plan'!$D$5:$D$104,$A101,'Prospect Plan'!$L$5:$L$104,"Next action needed"))</f>
        <v/>
      </c>
    </row>
    <row r="102" ht="20" customHeight="1">
      <c r="A102" s="16">
        <f>IF(Assumptions!$A$104="","",Assumptions!$A$104)</f>
        <v/>
      </c>
      <c r="B102" s="16">
        <f>IF($A102="","",IFERROR(VLOOKUP($A102,Assumptions!$A$11:$E$110,2,FALSE),""))</f>
        <v/>
      </c>
      <c r="C102" s="17">
        <f>IF($A102="","",IFERROR(VLOOKUP($A102,Assumptions!$A$11:$E$110,5,FALSE),""))</f>
        <v/>
      </c>
      <c r="D102" s="39">
        <f>IF($A102="","",IFERROR(VLOOKUP($A102,Assumptions!$A$11:$E$110,3,FALSE),""))</f>
        <v/>
      </c>
      <c r="E102" s="19">
        <f>IF($A102="","",IFERROR(VLOOKUP($A102,Assumptions!$A$11:$E$110,4,FALSE),""))</f>
        <v/>
      </c>
      <c r="F102" s="19">
        <f>IF($A102="","",COUNTIFS('Prospect Plan'!$A$5:$A$104,"&lt;&gt;",'Prospect Plan'!$D$5:$D$104,$A102))</f>
        <v/>
      </c>
      <c r="G102" s="39">
        <f>IF($A102="","",SUMIFS('Prospect Plan'!$G$5:$G$104,'Prospect Plan'!$A$5:$A$104,"&lt;&gt;",'Prospect Plan'!$D$5:$D$104,$A102))</f>
        <v/>
      </c>
      <c r="H102" s="39">
        <f>IF($A102="","",SUMIFS('Prospect Plan'!$I$5:$I$104,'Prospect Plan'!$A$5:$A$104,"&lt;&gt;",'Prospect Plan'!$D$5:$D$104,$A102))</f>
        <v/>
      </c>
      <c r="I102" s="20">
        <f>IF($A102="","",IFERROR($H102/$D102,""))</f>
        <v/>
      </c>
      <c r="J102" s="20">
        <f>IF($A102="","",IFERROR($F102/$E102,""))</f>
        <v/>
      </c>
      <c r="K102" s="19">
        <f>IF($A102="","",COUNTIFS('Prospect Plan'!$A$5:$A$104,"&lt;&gt;",'Prospect Plan'!$D$5:$D$104,$A102,'Prospect Plan'!$L$5:$L$104,"Check*")+COUNTIFS('Prospect Plan'!$A$5:$A$104,"&lt;&gt;",'Prospect Plan'!$D$5:$D$104,$A102,'Prospect Plan'!$L$5:$L$104,"Next action needed"))</f>
        <v/>
      </c>
    </row>
    <row r="103" ht="20" customHeight="1">
      <c r="A103" s="11">
        <f>IF(Assumptions!$A$105="","",Assumptions!$A$105)</f>
        <v/>
      </c>
      <c r="B103" s="11">
        <f>IF($A103="","",IFERROR(VLOOKUP($A103,Assumptions!$A$11:$E$110,2,FALSE),""))</f>
        <v/>
      </c>
      <c r="C103" s="12">
        <f>IF($A103="","",IFERROR(VLOOKUP($A103,Assumptions!$A$11:$E$110,5,FALSE),""))</f>
        <v/>
      </c>
      <c r="D103" s="38">
        <f>IF($A103="","",IFERROR(VLOOKUP($A103,Assumptions!$A$11:$E$110,3,FALSE),""))</f>
        <v/>
      </c>
      <c r="E103" s="14">
        <f>IF($A103="","",IFERROR(VLOOKUP($A103,Assumptions!$A$11:$E$110,4,FALSE),""))</f>
        <v/>
      </c>
      <c r="F103" s="14">
        <f>IF($A103="","",COUNTIFS('Prospect Plan'!$A$5:$A$104,"&lt;&gt;",'Prospect Plan'!$D$5:$D$104,$A103))</f>
        <v/>
      </c>
      <c r="G103" s="38">
        <f>IF($A103="","",SUMIFS('Prospect Plan'!$G$5:$G$104,'Prospect Plan'!$A$5:$A$104,"&lt;&gt;",'Prospect Plan'!$D$5:$D$104,$A103))</f>
        <v/>
      </c>
      <c r="H103" s="38">
        <f>IF($A103="","",SUMIFS('Prospect Plan'!$I$5:$I$104,'Prospect Plan'!$A$5:$A$104,"&lt;&gt;",'Prospect Plan'!$D$5:$D$104,$A103))</f>
        <v/>
      </c>
      <c r="I103" s="15">
        <f>IF($A103="","",IFERROR($H103/$D103,""))</f>
        <v/>
      </c>
      <c r="J103" s="15">
        <f>IF($A103="","",IFERROR($F103/$E103,""))</f>
        <v/>
      </c>
      <c r="K103" s="14">
        <f>IF($A103="","",COUNTIFS('Prospect Plan'!$A$5:$A$104,"&lt;&gt;",'Prospect Plan'!$D$5:$D$104,$A103,'Prospect Plan'!$L$5:$L$104,"Check*")+COUNTIFS('Prospect Plan'!$A$5:$A$104,"&lt;&gt;",'Prospect Plan'!$D$5:$D$104,$A103,'Prospect Plan'!$L$5:$L$104,"Next action needed"))</f>
        <v/>
      </c>
    </row>
    <row r="104" ht="20" customHeight="1">
      <c r="A104" s="16">
        <f>IF(Assumptions!$A$106="","",Assumptions!$A$106)</f>
        <v/>
      </c>
      <c r="B104" s="16">
        <f>IF($A104="","",IFERROR(VLOOKUP($A104,Assumptions!$A$11:$E$110,2,FALSE),""))</f>
        <v/>
      </c>
      <c r="C104" s="17">
        <f>IF($A104="","",IFERROR(VLOOKUP($A104,Assumptions!$A$11:$E$110,5,FALSE),""))</f>
        <v/>
      </c>
      <c r="D104" s="39">
        <f>IF($A104="","",IFERROR(VLOOKUP($A104,Assumptions!$A$11:$E$110,3,FALSE),""))</f>
        <v/>
      </c>
      <c r="E104" s="19">
        <f>IF($A104="","",IFERROR(VLOOKUP($A104,Assumptions!$A$11:$E$110,4,FALSE),""))</f>
        <v/>
      </c>
      <c r="F104" s="19">
        <f>IF($A104="","",COUNTIFS('Prospect Plan'!$A$5:$A$104,"&lt;&gt;",'Prospect Plan'!$D$5:$D$104,$A104))</f>
        <v/>
      </c>
      <c r="G104" s="39">
        <f>IF($A104="","",SUMIFS('Prospect Plan'!$G$5:$G$104,'Prospect Plan'!$A$5:$A$104,"&lt;&gt;",'Prospect Plan'!$D$5:$D$104,$A104))</f>
        <v/>
      </c>
      <c r="H104" s="39">
        <f>IF($A104="","",SUMIFS('Prospect Plan'!$I$5:$I$104,'Prospect Plan'!$A$5:$A$104,"&lt;&gt;",'Prospect Plan'!$D$5:$D$104,$A104))</f>
        <v/>
      </c>
      <c r="I104" s="20">
        <f>IF($A104="","",IFERROR($H104/$D104,""))</f>
        <v/>
      </c>
      <c r="J104" s="20">
        <f>IF($A104="","",IFERROR($F104/$E104,""))</f>
        <v/>
      </c>
      <c r="K104" s="19">
        <f>IF($A104="","",COUNTIFS('Prospect Plan'!$A$5:$A$104,"&lt;&gt;",'Prospect Plan'!$D$5:$D$104,$A104,'Prospect Plan'!$L$5:$L$104,"Check*")+COUNTIFS('Prospect Plan'!$A$5:$A$104,"&lt;&gt;",'Prospect Plan'!$D$5:$D$104,$A104,'Prospect Plan'!$L$5:$L$104,"Next action needed"))</f>
        <v/>
      </c>
    </row>
    <row r="105" ht="20" customHeight="1">
      <c r="A105" s="11">
        <f>IF(Assumptions!$A$107="","",Assumptions!$A$107)</f>
        <v/>
      </c>
      <c r="B105" s="11">
        <f>IF($A105="","",IFERROR(VLOOKUP($A105,Assumptions!$A$11:$E$110,2,FALSE),""))</f>
        <v/>
      </c>
      <c r="C105" s="12">
        <f>IF($A105="","",IFERROR(VLOOKUP($A105,Assumptions!$A$11:$E$110,5,FALSE),""))</f>
        <v/>
      </c>
      <c r="D105" s="38">
        <f>IF($A105="","",IFERROR(VLOOKUP($A105,Assumptions!$A$11:$E$110,3,FALSE),""))</f>
        <v/>
      </c>
      <c r="E105" s="14">
        <f>IF($A105="","",IFERROR(VLOOKUP($A105,Assumptions!$A$11:$E$110,4,FALSE),""))</f>
        <v/>
      </c>
      <c r="F105" s="14">
        <f>IF($A105="","",COUNTIFS('Prospect Plan'!$A$5:$A$104,"&lt;&gt;",'Prospect Plan'!$D$5:$D$104,$A105))</f>
        <v/>
      </c>
      <c r="G105" s="38">
        <f>IF($A105="","",SUMIFS('Prospect Plan'!$G$5:$G$104,'Prospect Plan'!$A$5:$A$104,"&lt;&gt;",'Prospect Plan'!$D$5:$D$104,$A105))</f>
        <v/>
      </c>
      <c r="H105" s="38">
        <f>IF($A105="","",SUMIFS('Prospect Plan'!$I$5:$I$104,'Prospect Plan'!$A$5:$A$104,"&lt;&gt;",'Prospect Plan'!$D$5:$D$104,$A105))</f>
        <v/>
      </c>
      <c r="I105" s="15">
        <f>IF($A105="","",IFERROR($H105/$D105,""))</f>
        <v/>
      </c>
      <c r="J105" s="15">
        <f>IF($A105="","",IFERROR($F105/$E105,""))</f>
        <v/>
      </c>
      <c r="K105" s="14">
        <f>IF($A105="","",COUNTIFS('Prospect Plan'!$A$5:$A$104,"&lt;&gt;",'Prospect Plan'!$D$5:$D$104,$A105,'Prospect Plan'!$L$5:$L$104,"Check*")+COUNTIFS('Prospect Plan'!$A$5:$A$104,"&lt;&gt;",'Prospect Plan'!$D$5:$D$104,$A105,'Prospect Plan'!$L$5:$L$104,"Next action needed"))</f>
        <v/>
      </c>
    </row>
    <row r="106" ht="20" customHeight="1">
      <c r="A106" s="16">
        <f>IF(Assumptions!$A$108="","",Assumptions!$A$108)</f>
        <v/>
      </c>
      <c r="B106" s="16">
        <f>IF($A106="","",IFERROR(VLOOKUP($A106,Assumptions!$A$11:$E$110,2,FALSE),""))</f>
        <v/>
      </c>
      <c r="C106" s="17">
        <f>IF($A106="","",IFERROR(VLOOKUP($A106,Assumptions!$A$11:$E$110,5,FALSE),""))</f>
        <v/>
      </c>
      <c r="D106" s="39">
        <f>IF($A106="","",IFERROR(VLOOKUP($A106,Assumptions!$A$11:$E$110,3,FALSE),""))</f>
        <v/>
      </c>
      <c r="E106" s="19">
        <f>IF($A106="","",IFERROR(VLOOKUP($A106,Assumptions!$A$11:$E$110,4,FALSE),""))</f>
        <v/>
      </c>
      <c r="F106" s="19">
        <f>IF($A106="","",COUNTIFS('Prospect Plan'!$A$5:$A$104,"&lt;&gt;",'Prospect Plan'!$D$5:$D$104,$A106))</f>
        <v/>
      </c>
      <c r="G106" s="39">
        <f>IF($A106="","",SUMIFS('Prospect Plan'!$G$5:$G$104,'Prospect Plan'!$A$5:$A$104,"&lt;&gt;",'Prospect Plan'!$D$5:$D$104,$A106))</f>
        <v/>
      </c>
      <c r="H106" s="39">
        <f>IF($A106="","",SUMIFS('Prospect Plan'!$I$5:$I$104,'Prospect Plan'!$A$5:$A$104,"&lt;&gt;",'Prospect Plan'!$D$5:$D$104,$A106))</f>
        <v/>
      </c>
      <c r="I106" s="20">
        <f>IF($A106="","",IFERROR($H106/$D106,""))</f>
        <v/>
      </c>
      <c r="J106" s="20">
        <f>IF($A106="","",IFERROR($F106/$E106,""))</f>
        <v/>
      </c>
      <c r="K106" s="19">
        <f>IF($A106="","",COUNTIFS('Prospect Plan'!$A$5:$A$104,"&lt;&gt;",'Prospect Plan'!$D$5:$D$104,$A106,'Prospect Plan'!$L$5:$L$104,"Check*")+COUNTIFS('Prospect Plan'!$A$5:$A$104,"&lt;&gt;",'Prospect Plan'!$D$5:$D$104,$A106,'Prospect Plan'!$L$5:$L$104,"Next action needed"))</f>
        <v/>
      </c>
    </row>
    <row r="107" ht="20" customHeight="1">
      <c r="A107" s="11">
        <f>IF(Assumptions!$A$109="","",Assumptions!$A$109)</f>
        <v/>
      </c>
      <c r="B107" s="11">
        <f>IF($A107="","",IFERROR(VLOOKUP($A107,Assumptions!$A$11:$E$110,2,FALSE),""))</f>
        <v/>
      </c>
      <c r="C107" s="12">
        <f>IF($A107="","",IFERROR(VLOOKUP($A107,Assumptions!$A$11:$E$110,5,FALSE),""))</f>
        <v/>
      </c>
      <c r="D107" s="38">
        <f>IF($A107="","",IFERROR(VLOOKUP($A107,Assumptions!$A$11:$E$110,3,FALSE),""))</f>
        <v/>
      </c>
      <c r="E107" s="14">
        <f>IF($A107="","",IFERROR(VLOOKUP($A107,Assumptions!$A$11:$E$110,4,FALSE),""))</f>
        <v/>
      </c>
      <c r="F107" s="14">
        <f>IF($A107="","",COUNTIFS('Prospect Plan'!$A$5:$A$104,"&lt;&gt;",'Prospect Plan'!$D$5:$D$104,$A107))</f>
        <v/>
      </c>
      <c r="G107" s="38">
        <f>IF($A107="","",SUMIFS('Prospect Plan'!$G$5:$G$104,'Prospect Plan'!$A$5:$A$104,"&lt;&gt;",'Prospect Plan'!$D$5:$D$104,$A107))</f>
        <v/>
      </c>
      <c r="H107" s="38">
        <f>IF($A107="","",SUMIFS('Prospect Plan'!$I$5:$I$104,'Prospect Plan'!$A$5:$A$104,"&lt;&gt;",'Prospect Plan'!$D$5:$D$104,$A107))</f>
        <v/>
      </c>
      <c r="I107" s="15">
        <f>IF($A107="","",IFERROR($H107/$D107,""))</f>
        <v/>
      </c>
      <c r="J107" s="15">
        <f>IF($A107="","",IFERROR($F107/$E107,""))</f>
        <v/>
      </c>
      <c r="K107" s="14">
        <f>IF($A107="","",COUNTIFS('Prospect Plan'!$A$5:$A$104,"&lt;&gt;",'Prospect Plan'!$D$5:$D$104,$A107,'Prospect Plan'!$L$5:$L$104,"Check*")+COUNTIFS('Prospect Plan'!$A$5:$A$104,"&lt;&gt;",'Prospect Plan'!$D$5:$D$104,$A107,'Prospect Plan'!$L$5:$L$104,"Next action needed"))</f>
        <v/>
      </c>
    </row>
    <row r="108" ht="20" customHeight="1">
      <c r="A108" s="16">
        <f>IF(Assumptions!$A$110="","",Assumptions!$A$110)</f>
        <v/>
      </c>
      <c r="B108" s="16">
        <f>IF($A108="","",IFERROR(VLOOKUP($A108,Assumptions!$A$11:$E$110,2,FALSE),""))</f>
        <v/>
      </c>
      <c r="C108" s="17">
        <f>IF($A108="","",IFERROR(VLOOKUP($A108,Assumptions!$A$11:$E$110,5,FALSE),""))</f>
        <v/>
      </c>
      <c r="D108" s="39">
        <f>IF($A108="","",IFERROR(VLOOKUP($A108,Assumptions!$A$11:$E$110,3,FALSE),""))</f>
        <v/>
      </c>
      <c r="E108" s="19">
        <f>IF($A108="","",IFERROR(VLOOKUP($A108,Assumptions!$A$11:$E$110,4,FALSE),""))</f>
        <v/>
      </c>
      <c r="F108" s="19">
        <f>IF($A108="","",COUNTIFS('Prospect Plan'!$A$5:$A$104,"&lt;&gt;",'Prospect Plan'!$D$5:$D$104,$A108))</f>
        <v/>
      </c>
      <c r="G108" s="39">
        <f>IF($A108="","",SUMIFS('Prospect Plan'!$G$5:$G$104,'Prospect Plan'!$A$5:$A$104,"&lt;&gt;",'Prospect Plan'!$D$5:$D$104,$A108))</f>
        <v/>
      </c>
      <c r="H108" s="39">
        <f>IF($A108="","",SUMIFS('Prospect Plan'!$I$5:$I$104,'Prospect Plan'!$A$5:$A$104,"&lt;&gt;",'Prospect Plan'!$D$5:$D$104,$A108))</f>
        <v/>
      </c>
      <c r="I108" s="20">
        <f>IF($A108="","",IFERROR($H108/$D108,""))</f>
        <v/>
      </c>
      <c r="J108" s="20">
        <f>IF($A108="","",IFERROR($F108/$E108,""))</f>
        <v/>
      </c>
      <c r="K108" s="19">
        <f>IF($A108="","",COUNTIFS('Prospect Plan'!$A$5:$A$104,"&lt;&gt;",'Prospect Plan'!$D$5:$D$104,$A108,'Prospect Plan'!$L$5:$L$104,"Check*")+COUNTIFS('Prospect Plan'!$A$5:$A$104,"&lt;&gt;",'Prospect Plan'!$D$5:$D$104,$A108,'Prospect Plan'!$L$5:$L$104,"Next action needed"))</f>
        <v/>
      </c>
    </row>
  </sheetData>
  <autoFilter ref="A8:K108"/>
  <mergeCells count="1">
    <mergeCell ref="A1:K1"/>
  </mergeCells>
  <conditionalFormatting sqref="I9:I108">
    <cfRule type="expression" priority="1" dxfId="0">
      <formula>AND($A9&lt;&gt;"",$I9&gt;=1)</formula>
    </cfRule>
  </conditionalFormatting>
  <conditionalFormatting sqref="J9:J108">
    <cfRule type="expression" priority="2" dxfId="1">
      <formula>AND($A9&lt;&gt;"",$J9&gt;1)</formula>
    </cfRule>
  </conditionalFormatting>
  <conditionalFormatting sqref="K9:K108">
    <cfRule type="expression" priority="3" dxfId="1">
      <formula>AND($A9&lt;&gt;"",$K9&gt;0)</formula>
    </cfRule>
  </conditionalFormatting>
  <conditionalFormatting sqref="H4">
    <cfRule type="expression" priority="4" dxfId="1">
      <formula>$H$4&gt;0</formula>
    </cfRule>
  </conditionalFormatting>
  <conditionalFormatting sqref="J4">
    <cfRule type="expression" priority="5" dxfId="1">
      <formula>$J$4&gt;0</formula>
    </cfRule>
  </conditionalFormatting>
  <pageMargins left="0.25" right="0.25" top="0.5" bottom="0.5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14" customWidth="1" min="3" max="3"/>
    <col width="19" customWidth="1" min="4" max="4"/>
    <col width="24" customWidth="1" min="5" max="5"/>
    <col width="14" customWidth="1" min="6" max="6"/>
    <col width="21" customWidth="1" min="7" max="7"/>
    <col width="16" customWidth="1" min="8" max="8"/>
    <col width="18" customWidth="1" min="9" max="9"/>
    <col width="17" customWidth="1" min="10" max="10"/>
    <col width="17" customWidth="1" min="11" max="11"/>
    <col width="24" customWidth="1" min="12" max="12"/>
    <col width="38" customWidth="1" min="13" max="13"/>
    <col hidden="1" width="13" customWidth="1" min="14" max="14"/>
    <col hidden="1" width="13" customWidth="1" min="15" max="15"/>
    <col hidden="1" width="13" customWidth="1" min="16" max="16"/>
  </cols>
  <sheetData>
    <row r="1" ht="26" customHeight="1">
      <c r="A1" s="1" t="inlineStr">
        <is>
          <t>Insurance Territory Sales Planner — Prospect Plan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5" t="n"/>
    </row>
    <row r="2" ht="28" customHeight="1">
      <c r="A2" s="3" t="inlineStr">
        <is>
          <t>Orange cells are editable. Planning alerts require a human check and do not indicate outside activity.</t>
        </is>
      </c>
      <c r="P2">
        <f>Assumptions!$B$5</f>
        <v/>
      </c>
    </row>
    <row r="3">
      <c r="P3">
        <f>Assumptions!$B$6</f>
        <v/>
      </c>
    </row>
    <row r="4" ht="30" customHeight="1">
      <c r="A4" s="10" t="inlineStr">
        <is>
          <t>Prospect ID</t>
        </is>
      </c>
      <c r="B4" s="10" t="inlineStr">
        <is>
          <t>Prospect or Organization</t>
        </is>
      </c>
      <c r="C4" s="10" t="inlineStr">
        <is>
          <t>Created Date</t>
        </is>
      </c>
      <c r="D4" s="10" t="inlineStr">
        <is>
          <t>Territory</t>
        </is>
      </c>
      <c r="E4" s="10" t="inlineStr">
        <is>
          <t>Owner</t>
        </is>
      </c>
      <c r="F4" s="10" t="inlineStr">
        <is>
          <t>Stage</t>
        </is>
      </c>
      <c r="G4" s="10" t="inlineStr">
        <is>
          <t>Estimated Annual Premium</t>
        </is>
      </c>
      <c r="H4" s="10" t="inlineStr">
        <is>
          <t>Win Probability</t>
        </is>
      </c>
      <c r="I4" s="10" t="inlineStr">
        <is>
          <t>Weighted Premium</t>
        </is>
      </c>
      <c r="J4" s="10" t="inlineStr">
        <is>
          <t>Target Close Date</t>
        </is>
      </c>
      <c r="K4" s="10" t="inlineStr">
        <is>
          <t>Next Action Date</t>
        </is>
      </c>
      <c r="L4" s="10" t="inlineStr">
        <is>
          <t>Planning Status</t>
        </is>
      </c>
      <c r="M4" s="10" t="inlineStr">
        <is>
          <t>Planning Notes</t>
        </is>
      </c>
      <c r="P4">
        <f>Assumptions!$B$7</f>
        <v/>
      </c>
    </row>
    <row r="5" ht="30" customHeight="1">
      <c r="A5" s="21" t="inlineStr">
        <is>
          <t>FP-2026-001</t>
        </is>
      </c>
      <c r="B5" s="21" t="inlineStr">
        <is>
          <t>Fictional Acorn Bakery LLC</t>
        </is>
      </c>
      <c r="C5" s="40" t="n">
        <v>46235</v>
      </c>
      <c r="D5" s="21" t="inlineStr">
        <is>
          <t>North Harbor</t>
        </is>
      </c>
      <c r="E5" s="21" t="inlineStr">
        <is>
          <t>Fictional Producer 01</t>
        </is>
      </c>
      <c r="F5" s="23" t="inlineStr">
        <is>
          <t>Contacted</t>
        </is>
      </c>
      <c r="G5" s="41" t="n">
        <v>42000</v>
      </c>
      <c r="H5" s="25" t="n">
        <v>0.25</v>
      </c>
      <c r="I5" s="42">
        <f>IF(OR($A5="",$G5="",$H5=""),"",IFERROR($G5*$H5,""))</f>
        <v/>
      </c>
      <c r="J5" s="40" t="n">
        <v>46305</v>
      </c>
      <c r="K5" s="40" t="n">
        <v>46278</v>
      </c>
      <c r="L5" s="12">
        <f>IF($A5="","",IF(OR($F5="Won",$F5="Lost"),"Closed",IF($K5="","Next action needed",IF($K5&lt;Assumptions!$B$4,"Check overdue action",IF(AND($J5&lt;&gt;"",$J5&lt;Assumptions!$B$4),"Check target date","Planned")))))</f>
        <v/>
      </c>
      <c r="M5" s="27" t="inlineStr">
        <is>
          <t>Introductory call requested.</t>
        </is>
      </c>
      <c r="N5">
        <f>IF(Assumptions!$A$11="","",Assumptions!$A$11)</f>
        <v/>
      </c>
      <c r="O5">
        <f>IF(Assumptions!$B$11="","",Assumptions!$B$11)</f>
        <v/>
      </c>
    </row>
    <row r="6" ht="30" customHeight="1">
      <c r="A6" s="21" t="inlineStr">
        <is>
          <t>FP-2026-002</t>
        </is>
      </c>
      <c r="B6" s="21" t="inlineStr">
        <is>
          <t>Fictional Blue Kite Studio LLC</t>
        </is>
      </c>
      <c r="C6" s="40" t="n">
        <v>46247</v>
      </c>
      <c r="D6" s="21" t="inlineStr">
        <is>
          <t>Pine Valley</t>
        </is>
      </c>
      <c r="E6" s="21" t="inlineStr">
        <is>
          <t>Fictional Producer 02</t>
        </is>
      </c>
      <c r="F6" s="23" t="inlineStr">
        <is>
          <t>Discovery</t>
        </is>
      </c>
      <c r="G6" s="41" t="n">
        <v>68000</v>
      </c>
      <c r="H6" s="25" t="n">
        <v>0.45</v>
      </c>
      <c r="I6" s="43">
        <f>IF(OR($A6="",$G6="",$H6=""),"",IFERROR($G6*$H6,""))</f>
        <v/>
      </c>
      <c r="J6" s="40" t="n">
        <v>46335</v>
      </c>
      <c r="K6" s="40" t="n">
        <v>46273</v>
      </c>
      <c r="L6" s="17">
        <f>IF($A6="","",IF(OR($F6="Won",$F6="Lost"),"Closed",IF($K6="","Next action needed",IF($K6&lt;Assumptions!$B$4,"Check overdue action",IF(AND($J6&lt;&gt;"",$J6&lt;Assumptions!$B$4),"Check target date","Planned")))))</f>
        <v/>
      </c>
      <c r="M6" s="27" t="inlineStr">
        <is>
          <t>Human follow-up on timing.</t>
        </is>
      </c>
      <c r="N6">
        <f>IF(Assumptions!$A$12="","",Assumptions!$A$12)</f>
        <v/>
      </c>
      <c r="O6">
        <f>IF(Assumptions!$B$12="","",Assumptions!$B$12)</f>
        <v/>
      </c>
    </row>
    <row r="7" ht="30" customHeight="1">
      <c r="A7" s="21" t="inlineStr">
        <is>
          <t>FP-2026-003</t>
        </is>
      </c>
      <c r="B7" s="21" t="inlineStr">
        <is>
          <t>Fictional Copper Lantern Market LLC</t>
        </is>
      </c>
      <c r="C7" s="40" t="n">
        <v>46210</v>
      </c>
      <c r="D7" s="21" t="inlineStr">
        <is>
          <t>Copper Ridge</t>
        </is>
      </c>
      <c r="E7" s="21" t="inlineStr">
        <is>
          <t>Fictional Producer 03</t>
        </is>
      </c>
      <c r="F7" s="23" t="inlineStr">
        <is>
          <t>Quoted</t>
        </is>
      </c>
      <c r="G7" s="41" t="n">
        <v>115000</v>
      </c>
      <c r="H7" s="25" t="n">
        <v>0.7</v>
      </c>
      <c r="I7" s="42">
        <f>IF(OR($A7="",$G7="",$H7=""),"",IFERROR($G7*$H7,""))</f>
        <v/>
      </c>
      <c r="J7" s="40" t="n">
        <v>46270</v>
      </c>
      <c r="K7" s="40" t="n">
        <v>46277</v>
      </c>
      <c r="L7" s="12">
        <f>IF($A7="","",IF(OR($F7="Won",$F7="Lost"),"Closed",IF($K7="","Next action needed",IF($K7&lt;Assumptions!$B$4,"Check overdue action",IF(AND($J7&lt;&gt;"",$J7&lt;Assumptions!$B$4),"Check target date","Planned")))))</f>
        <v/>
      </c>
      <c r="M7" s="27" t="inlineStr">
        <is>
          <t>Awaiting internal budget review.</t>
        </is>
      </c>
      <c r="N7">
        <f>IF(Assumptions!$A$13="","",Assumptions!$A$13)</f>
        <v/>
      </c>
      <c r="O7">
        <f>IF(Assumptions!$B$13="","",Assumptions!$B$13)</f>
        <v/>
      </c>
    </row>
    <row r="8" ht="30" customHeight="1">
      <c r="A8" s="21" t="inlineStr">
        <is>
          <t>FP-2026-004</t>
        </is>
      </c>
      <c r="B8" s="21" t="inlineStr">
        <is>
          <t>Fictional Blue Mesa Toolworks LLC</t>
        </is>
      </c>
      <c r="C8" s="40" t="n">
        <v>46185</v>
      </c>
      <c r="D8" s="21" t="inlineStr">
        <is>
          <t>Blue Mesa</t>
        </is>
      </c>
      <c r="E8" s="21" t="inlineStr">
        <is>
          <t>Fictional Producer 04</t>
        </is>
      </c>
      <c r="F8" s="23" t="inlineStr">
        <is>
          <t>Won</t>
        </is>
      </c>
      <c r="G8" s="41" t="n">
        <v>98000</v>
      </c>
      <c r="H8" s="25" t="n">
        <v>1</v>
      </c>
      <c r="I8" s="43">
        <f>IF(OR($A8="",$G8="",$H8=""),"",IFERROR($G8*$H8,""))</f>
        <v/>
      </c>
      <c r="J8" s="40" t="n">
        <v>46255</v>
      </c>
      <c r="K8" s="40" t="n"/>
      <c r="L8" s="17">
        <f>IF($A8="","",IF(OR($F8="Won",$F8="Lost"),"Closed",IF($K8="","Next action needed",IF($K8&lt;Assumptions!$B$4,"Check overdue action",IF(AND($J8&lt;&gt;"",$J8&lt;Assumptions!$B$4),"Check target date","Planned")))))</f>
        <v/>
      </c>
      <c r="M8" s="27" t="inlineStr">
        <is>
          <t>Recorded as won for territory planning.</t>
        </is>
      </c>
      <c r="N8">
        <f>IF(Assumptions!$A$14="","",Assumptions!$A$14)</f>
        <v/>
      </c>
      <c r="O8">
        <f>IF(Assumptions!$B$14="","",Assumptions!$B$14)</f>
        <v/>
      </c>
    </row>
    <row r="9" ht="30" customHeight="1">
      <c r="A9" s="21" t="inlineStr">
        <is>
          <t>FP-2026-005</t>
        </is>
      </c>
      <c r="B9" s="21" t="inlineStr">
        <is>
          <t>Fictional Cedar Compass Cafe LLC</t>
        </is>
      </c>
      <c r="C9" s="40" t="n">
        <v>46200</v>
      </c>
      <c r="D9" s="21" t="inlineStr">
        <is>
          <t>Cedar Coast</t>
        </is>
      </c>
      <c r="E9" s="21" t="inlineStr">
        <is>
          <t>Fictional Producer 05</t>
        </is>
      </c>
      <c r="F9" s="23" t="inlineStr">
        <is>
          <t>Lost</t>
        </is>
      </c>
      <c r="G9" s="41" t="n">
        <v>36000</v>
      </c>
      <c r="H9" s="25" t="n">
        <v>0</v>
      </c>
      <c r="I9" s="42">
        <f>IF(OR($A9="",$G9="",$H9=""),"",IFERROR($G9*$H9,""))</f>
        <v/>
      </c>
      <c r="J9" s="40" t="n">
        <v>46257</v>
      </c>
      <c r="K9" s="40" t="n"/>
      <c r="L9" s="12">
        <f>IF($A9="","",IF(OR($F9="Won",$F9="Lost"),"Closed",IF($K9="","Next action needed",IF($K9&lt;Assumptions!$B$4,"Check overdue action",IF(AND($J9&lt;&gt;"",$J9&lt;Assumptions!$B$4),"Check target date","Planned")))))</f>
        <v/>
      </c>
      <c r="M9" s="27" t="inlineStr">
        <is>
          <t>Recorded as lost for territory planning.</t>
        </is>
      </c>
      <c r="N9">
        <f>IF(Assumptions!$A$15="","",Assumptions!$A$15)</f>
        <v/>
      </c>
      <c r="O9">
        <f>IF(Assumptions!$B$15="","",Assumptions!$B$15)</f>
        <v/>
      </c>
    </row>
    <row r="10" ht="30" customHeight="1">
      <c r="A10" s="21" t="inlineStr">
        <is>
          <t>FP-2026-006</t>
        </is>
      </c>
      <c r="B10" s="21" t="inlineStr">
        <is>
          <t>Fictional Silver Prairie Parts LLC</t>
        </is>
      </c>
      <c r="C10" s="40" t="n">
        <v>45658</v>
      </c>
      <c r="D10" s="21" t="inlineStr">
        <is>
          <t>Silver Prairie</t>
        </is>
      </c>
      <c r="E10" s="21" t="inlineStr">
        <is>
          <t>Fictional Producer 06</t>
        </is>
      </c>
      <c r="F10" s="23" t="inlineStr">
        <is>
          <t>Deferred</t>
        </is>
      </c>
      <c r="G10" s="41" t="n">
        <v>84000</v>
      </c>
      <c r="H10" s="25" t="n">
        <v>0.15</v>
      </c>
      <c r="I10" s="43">
        <f>IF(OR($A10="",$G10="",$H10=""),"",IFERROR($G10*$H10,""))</f>
        <v/>
      </c>
      <c r="J10" s="40" t="n">
        <v>46395</v>
      </c>
      <c r="K10" s="40" t="n"/>
      <c r="L10" s="17">
        <f>IF($A10="","",IF(OR($F10="Won",$F10="Lost"),"Closed",IF($K10="","Next action needed",IF($K10&lt;Assumptions!$B$4,"Check overdue action",IF(AND($J10&lt;&gt;"",$J10&lt;Assumptions!$B$4),"Check target date","Planned")))))</f>
        <v/>
      </c>
      <c r="M10" s="27" t="inlineStr">
        <is>
          <t>Revisit during the next planning cycle.</t>
        </is>
      </c>
      <c r="N10">
        <f>IF(Assumptions!$A$16="","",Assumptions!$A$16)</f>
        <v/>
      </c>
      <c r="O10">
        <f>IF(Assumptions!$B$16="","",Assumptions!$B$16)</f>
        <v/>
      </c>
    </row>
    <row r="11" ht="30" customHeight="1">
      <c r="A11" s="21" t="inlineStr">
        <is>
          <t>FP-2026-007</t>
        </is>
      </c>
      <c r="B11" s="21" t="inlineStr">
        <is>
          <t>Fictional Nimbus Repair Collective LLC</t>
        </is>
      </c>
      <c r="C11" s="40" t="n">
        <v>46271</v>
      </c>
      <c r="D11" s="21" t="n"/>
      <c r="E11" s="21" t="inlineStr">
        <is>
          <t>Fictional Producer 10</t>
        </is>
      </c>
      <c r="F11" s="23" t="inlineStr">
        <is>
          <t>New</t>
        </is>
      </c>
      <c r="G11" s="41" t="n">
        <v>27000</v>
      </c>
      <c r="H11" s="25" t="n">
        <v>0.1</v>
      </c>
      <c r="I11" s="42">
        <f>IF(OR($A11="",$G11="",$H11=""),"",IFERROR($G11*$H11,""))</f>
        <v/>
      </c>
      <c r="J11" s="40" t="n">
        <v>46320</v>
      </c>
      <c r="K11" s="40" t="n">
        <v>46280</v>
      </c>
      <c r="L11" s="12">
        <f>IF($A11="","",IF(OR($F11="Won",$F11="Lost"),"Closed",IF($K11="","Next action needed",IF($K11&lt;Assumptions!$B$4,"Check overdue action",IF(AND($J11&lt;&gt;"",$J11&lt;Assumptions!$B$4),"Check target date","Planned")))))</f>
        <v/>
      </c>
      <c r="M11" s="27" t="inlineStr">
        <is>
          <t>Territory assignment needs a human check.</t>
        </is>
      </c>
      <c r="N11">
        <f>IF(Assumptions!$A$17="","",Assumptions!$A$17)</f>
        <v/>
      </c>
      <c r="O11">
        <f>IF(Assumptions!$B$17="","",Assumptions!$B$17)</f>
        <v/>
      </c>
    </row>
    <row r="12" ht="30" customHeight="1">
      <c r="A12" s="21" t="inlineStr">
        <is>
          <t>FP-2026-008</t>
        </is>
      </c>
      <c r="B12" s="21" t="inlineStr">
        <is>
          <t>Fictional Lake Lantern Books LLC</t>
        </is>
      </c>
      <c r="C12" s="40" t="n">
        <v>46261</v>
      </c>
      <c r="D12" s="21" t="inlineStr">
        <is>
          <t>Lake District</t>
        </is>
      </c>
      <c r="E12" s="21" t="inlineStr">
        <is>
          <t>Fictional Producer 08</t>
        </is>
      </c>
      <c r="F12" s="23" t="inlineStr">
        <is>
          <t>Discovery</t>
        </is>
      </c>
      <c r="G12" s="41" t="n">
        <v>51000</v>
      </c>
      <c r="H12" s="25" t="n">
        <v>0</v>
      </c>
      <c r="I12" s="43">
        <f>IF(OR($A12="",$G12="",$H12=""),"",IFERROR($G12*$H12,""))</f>
        <v/>
      </c>
      <c r="J12" s="40" t="n">
        <v>46350</v>
      </c>
      <c r="K12" s="40" t="n">
        <v>46275</v>
      </c>
      <c r="L12" s="17">
        <f>IF($A12="","",IF(OR($F12="Won",$F12="Lost"),"Closed",IF($K12="","Next action needed",IF($K12&lt;Assumptions!$B$4,"Check overdue action",IF(AND($J12&lt;&gt;"",$J12&lt;Assumptions!$B$4),"Check target date","Planned")))))</f>
        <v/>
      </c>
      <c r="M12" s="27" t="inlineStr">
        <is>
          <t>Early-stage allocation review.</t>
        </is>
      </c>
      <c r="N12">
        <f>IF(Assumptions!$A$18="","",Assumptions!$A$18)</f>
        <v/>
      </c>
      <c r="O12">
        <f>IF(Assumptions!$B$18="","",Assumptions!$B$18)</f>
        <v/>
      </c>
    </row>
    <row r="13" ht="30" customHeight="1">
      <c r="A13" s="21" t="inlineStr">
        <is>
          <t>FP-2026-009</t>
        </is>
      </c>
      <c r="B13" s="21" t="inlineStr">
        <is>
          <t>Fictional Red Canyon Ceramics LLC</t>
        </is>
      </c>
      <c r="C13" s="40" t="n">
        <v>46223</v>
      </c>
      <c r="D13" s="21" t="inlineStr">
        <is>
          <t>Red Canyon</t>
        </is>
      </c>
      <c r="E13" s="21" t="inlineStr">
        <is>
          <t>Fictional Producer 07</t>
        </is>
      </c>
      <c r="F13" s="23" t="inlineStr">
        <is>
          <t>Quoted</t>
        </is>
      </c>
      <c r="G13" s="41" t="n">
        <v>132000</v>
      </c>
      <c r="H13" s="25" t="n">
        <v>0.8</v>
      </c>
      <c r="I13" s="42">
        <f>IF(OR($A13="",$G13="",$H13=""),"",IFERROR($G13*$H13,""))</f>
        <v/>
      </c>
      <c r="J13" s="40" t="n">
        <v>46287</v>
      </c>
      <c r="K13" s="40" t="n">
        <v>46274</v>
      </c>
      <c r="L13" s="12">
        <f>IF($A13="","",IF(OR($F13="Won",$F13="Lost"),"Closed",IF($K13="","Next action needed",IF($K13&lt;Assumptions!$B$4,"Check overdue action",IF(AND($J13&lt;&gt;"",$J13&lt;Assumptions!$B$4),"Check target date","Planned")))))</f>
        <v/>
      </c>
      <c r="M13" s="27" t="inlineStr">
        <is>
          <t>Quote follow-up is planned.</t>
        </is>
      </c>
      <c r="N13">
        <f>IF(Assumptions!$A$19="","",Assumptions!$A$19)</f>
        <v/>
      </c>
      <c r="O13">
        <f>IF(Assumptions!$B$19="","",Assumptions!$B$19)</f>
        <v/>
      </c>
    </row>
    <row r="14" ht="30" customHeight="1">
      <c r="A14" s="21" t="inlineStr">
        <is>
          <t>FP-2026-010</t>
        </is>
      </c>
      <c r="B14" s="21" t="inlineStr">
        <is>
          <t>Fictional Metro East Fabrication LLC</t>
        </is>
      </c>
      <c r="C14" s="40" t="n">
        <v>46254</v>
      </c>
      <c r="D14" s="21" t="inlineStr">
        <is>
          <t>Metro East</t>
        </is>
      </c>
      <c r="E14" s="21" t="inlineStr">
        <is>
          <t>Fictional Producer 10</t>
        </is>
      </c>
      <c r="F14" s="23" t="inlineStr">
        <is>
          <t>Contacted</t>
        </is>
      </c>
      <c r="G14" s="41" t="n">
        <v>1000000</v>
      </c>
      <c r="H14" s="25" t="n">
        <v>0.35</v>
      </c>
      <c r="I14" s="43">
        <f>IF(OR($A14="",$G14="",$H14=""),"",IFERROR($G14*$H14,""))</f>
        <v/>
      </c>
      <c r="J14" s="40" t="n">
        <v>47118</v>
      </c>
      <c r="K14" s="40" t="n">
        <v>46285</v>
      </c>
      <c r="L14" s="17">
        <f>IF($A14="","",IF(OR($F14="Won",$F14="Lost"),"Closed",IF($K14="","Next action needed",IF($K14&lt;Assumptions!$B$4,"Check overdue action",IF(AND($J14&lt;&gt;"",$J14&lt;Assumptions!$B$4),"Check target date","Planned")))))</f>
        <v/>
      </c>
      <c r="M14" s="27" t="inlineStr">
        <is>
          <t>Discovery meeting is scheduled.</t>
        </is>
      </c>
      <c r="N14">
        <f>IF(Assumptions!$A$20="","",Assumptions!$A$20)</f>
        <v/>
      </c>
      <c r="O14">
        <f>IF(Assumptions!$B$20="","",Assumptions!$B$20)</f>
        <v/>
      </c>
    </row>
    <row r="15" ht="30" customHeight="1">
      <c r="A15" s="21" t="n"/>
      <c r="B15" s="21" t="n"/>
      <c r="C15" s="40" t="n"/>
      <c r="D15" s="21" t="n"/>
      <c r="E15" s="21" t="n"/>
      <c r="F15" s="23" t="n"/>
      <c r="G15" s="41" t="n"/>
      <c r="H15" s="25" t="n"/>
      <c r="I15" s="42">
        <f>IF(OR($A15="",$G15="",$H15=""),"",IFERROR($G15*$H15,""))</f>
        <v/>
      </c>
      <c r="J15" s="40" t="n"/>
      <c r="K15" s="40" t="n"/>
      <c r="L15" s="12">
        <f>IF($A15="","",IF(OR($F15="Won",$F15="Lost"),"Closed",IF($K15="","Next action needed",IF($K15&lt;Assumptions!$B$4,"Check overdue action",IF(AND($J15&lt;&gt;"",$J15&lt;Assumptions!$B$4),"Check target date","Planned")))))</f>
        <v/>
      </c>
      <c r="M15" s="27" t="n"/>
      <c r="N15">
        <f>IF(Assumptions!$A$21="","",Assumptions!$A$21)</f>
        <v/>
      </c>
      <c r="O15">
        <f>IF(Assumptions!$B$21="","",Assumptions!$B$21)</f>
        <v/>
      </c>
    </row>
    <row r="16" ht="30" customHeight="1">
      <c r="A16" s="21" t="n"/>
      <c r="B16" s="21" t="n"/>
      <c r="C16" s="40" t="n"/>
      <c r="D16" s="21" t="n"/>
      <c r="E16" s="21" t="n"/>
      <c r="F16" s="23" t="n"/>
      <c r="G16" s="41" t="n"/>
      <c r="H16" s="25" t="n"/>
      <c r="I16" s="43">
        <f>IF(OR($A16="",$G16="",$H16=""),"",IFERROR($G16*$H16,""))</f>
        <v/>
      </c>
      <c r="J16" s="40" t="n"/>
      <c r="K16" s="40" t="n"/>
      <c r="L16" s="17">
        <f>IF($A16="","",IF(OR($F16="Won",$F16="Lost"),"Closed",IF($K16="","Next action needed",IF($K16&lt;Assumptions!$B$4,"Check overdue action",IF(AND($J16&lt;&gt;"",$J16&lt;Assumptions!$B$4),"Check target date","Planned")))))</f>
        <v/>
      </c>
      <c r="M16" s="27" t="n"/>
      <c r="N16">
        <f>IF(Assumptions!$A$22="","",Assumptions!$A$22)</f>
        <v/>
      </c>
      <c r="O16">
        <f>IF(Assumptions!$B$22="","",Assumptions!$B$22)</f>
        <v/>
      </c>
    </row>
    <row r="17" ht="30" customHeight="1">
      <c r="A17" s="21" t="n"/>
      <c r="B17" s="21" t="n"/>
      <c r="C17" s="40" t="n"/>
      <c r="D17" s="21" t="n"/>
      <c r="E17" s="21" t="n"/>
      <c r="F17" s="23" t="n"/>
      <c r="G17" s="41" t="n"/>
      <c r="H17" s="25" t="n"/>
      <c r="I17" s="42">
        <f>IF(OR($A17="",$G17="",$H17=""),"",IFERROR($G17*$H17,""))</f>
        <v/>
      </c>
      <c r="J17" s="40" t="n"/>
      <c r="K17" s="40" t="n"/>
      <c r="L17" s="12">
        <f>IF($A17="","",IF(OR($F17="Won",$F17="Lost"),"Closed",IF($K17="","Next action needed",IF($K17&lt;Assumptions!$B$4,"Check overdue action",IF(AND($J17&lt;&gt;"",$J17&lt;Assumptions!$B$4),"Check target date","Planned")))))</f>
        <v/>
      </c>
      <c r="M17" s="27" t="n"/>
      <c r="N17">
        <f>IF(Assumptions!$A$23="","",Assumptions!$A$23)</f>
        <v/>
      </c>
      <c r="O17">
        <f>IF(Assumptions!$B$23="","",Assumptions!$B$23)</f>
        <v/>
      </c>
    </row>
    <row r="18" ht="30" customHeight="1">
      <c r="A18" s="21" t="n"/>
      <c r="B18" s="21" t="n"/>
      <c r="C18" s="40" t="n"/>
      <c r="D18" s="21" t="n"/>
      <c r="E18" s="21" t="n"/>
      <c r="F18" s="23" t="n"/>
      <c r="G18" s="41" t="n"/>
      <c r="H18" s="25" t="n"/>
      <c r="I18" s="43">
        <f>IF(OR($A18="",$G18="",$H18=""),"",IFERROR($G18*$H18,""))</f>
        <v/>
      </c>
      <c r="J18" s="40" t="n"/>
      <c r="K18" s="40" t="n"/>
      <c r="L18" s="17">
        <f>IF($A18="","",IF(OR($F18="Won",$F18="Lost"),"Closed",IF($K18="","Next action needed",IF($K18&lt;Assumptions!$B$4,"Check overdue action",IF(AND($J18&lt;&gt;"",$J18&lt;Assumptions!$B$4),"Check target date","Planned")))))</f>
        <v/>
      </c>
      <c r="M18" s="27" t="n"/>
      <c r="N18">
        <f>IF(Assumptions!$A$24="","",Assumptions!$A$24)</f>
        <v/>
      </c>
      <c r="O18">
        <f>IF(Assumptions!$B$24="","",Assumptions!$B$24)</f>
        <v/>
      </c>
    </row>
    <row r="19" ht="30" customHeight="1">
      <c r="A19" s="21" t="n"/>
      <c r="B19" s="21" t="n"/>
      <c r="C19" s="40" t="n"/>
      <c r="D19" s="21" t="n"/>
      <c r="E19" s="21" t="n"/>
      <c r="F19" s="23" t="n"/>
      <c r="G19" s="41" t="n"/>
      <c r="H19" s="25" t="n"/>
      <c r="I19" s="42">
        <f>IF(OR($A19="",$G19="",$H19=""),"",IFERROR($G19*$H19,""))</f>
        <v/>
      </c>
      <c r="J19" s="40" t="n"/>
      <c r="K19" s="40" t="n"/>
      <c r="L19" s="12">
        <f>IF($A19="","",IF(OR($F19="Won",$F19="Lost"),"Closed",IF($K19="","Next action needed",IF($K19&lt;Assumptions!$B$4,"Check overdue action",IF(AND($J19&lt;&gt;"",$J19&lt;Assumptions!$B$4),"Check target date","Planned")))))</f>
        <v/>
      </c>
      <c r="M19" s="27" t="n"/>
      <c r="N19">
        <f>IF(Assumptions!$A$25="","",Assumptions!$A$25)</f>
        <v/>
      </c>
      <c r="O19">
        <f>IF(Assumptions!$B$25="","",Assumptions!$B$25)</f>
        <v/>
      </c>
    </row>
    <row r="20" ht="30" customHeight="1">
      <c r="A20" s="21" t="n"/>
      <c r="B20" s="21" t="n"/>
      <c r="C20" s="40" t="n"/>
      <c r="D20" s="21" t="n"/>
      <c r="E20" s="21" t="n"/>
      <c r="F20" s="23" t="n"/>
      <c r="G20" s="41" t="n"/>
      <c r="H20" s="25" t="n"/>
      <c r="I20" s="43">
        <f>IF(OR($A20="",$G20="",$H20=""),"",IFERROR($G20*$H20,""))</f>
        <v/>
      </c>
      <c r="J20" s="40" t="n"/>
      <c r="K20" s="40" t="n"/>
      <c r="L20" s="17">
        <f>IF($A20="","",IF(OR($F20="Won",$F20="Lost"),"Closed",IF($K20="","Next action needed",IF($K20&lt;Assumptions!$B$4,"Check overdue action",IF(AND($J20&lt;&gt;"",$J20&lt;Assumptions!$B$4),"Check target date","Planned")))))</f>
        <v/>
      </c>
      <c r="M20" s="27" t="n"/>
      <c r="N20">
        <f>IF(Assumptions!$A$26="","",Assumptions!$A$26)</f>
        <v/>
      </c>
      <c r="O20">
        <f>IF(Assumptions!$B$26="","",Assumptions!$B$26)</f>
        <v/>
      </c>
    </row>
    <row r="21" ht="30" customHeight="1">
      <c r="A21" s="21" t="n"/>
      <c r="B21" s="21" t="n"/>
      <c r="C21" s="40" t="n"/>
      <c r="D21" s="21" t="n"/>
      <c r="E21" s="21" t="n"/>
      <c r="F21" s="23" t="n"/>
      <c r="G21" s="41" t="n"/>
      <c r="H21" s="25" t="n"/>
      <c r="I21" s="42">
        <f>IF(OR($A21="",$G21="",$H21=""),"",IFERROR($G21*$H21,""))</f>
        <v/>
      </c>
      <c r="J21" s="40" t="n"/>
      <c r="K21" s="40" t="n"/>
      <c r="L21" s="12">
        <f>IF($A21="","",IF(OR($F21="Won",$F21="Lost"),"Closed",IF($K21="","Next action needed",IF($K21&lt;Assumptions!$B$4,"Check overdue action",IF(AND($J21&lt;&gt;"",$J21&lt;Assumptions!$B$4),"Check target date","Planned")))))</f>
        <v/>
      </c>
      <c r="M21" s="27" t="n"/>
      <c r="N21">
        <f>IF(Assumptions!$A$27="","",Assumptions!$A$27)</f>
        <v/>
      </c>
      <c r="O21">
        <f>IF(Assumptions!$B$27="","",Assumptions!$B$27)</f>
        <v/>
      </c>
    </row>
    <row r="22" ht="30" customHeight="1">
      <c r="A22" s="21" t="n"/>
      <c r="B22" s="21" t="n"/>
      <c r="C22" s="40" t="n"/>
      <c r="D22" s="21" t="n"/>
      <c r="E22" s="21" t="n"/>
      <c r="F22" s="23" t="n"/>
      <c r="G22" s="41" t="n"/>
      <c r="H22" s="25" t="n"/>
      <c r="I22" s="43">
        <f>IF(OR($A22="",$G22="",$H22=""),"",IFERROR($G22*$H22,""))</f>
        <v/>
      </c>
      <c r="J22" s="40" t="n"/>
      <c r="K22" s="40" t="n"/>
      <c r="L22" s="17">
        <f>IF($A22="","",IF(OR($F22="Won",$F22="Lost"),"Closed",IF($K22="","Next action needed",IF($K22&lt;Assumptions!$B$4,"Check overdue action",IF(AND($J22&lt;&gt;"",$J22&lt;Assumptions!$B$4),"Check target date","Planned")))))</f>
        <v/>
      </c>
      <c r="M22" s="27" t="n"/>
      <c r="N22">
        <f>IF(Assumptions!$A$28="","",Assumptions!$A$28)</f>
        <v/>
      </c>
      <c r="O22">
        <f>IF(Assumptions!$B$28="","",Assumptions!$B$28)</f>
        <v/>
      </c>
    </row>
    <row r="23" ht="30" customHeight="1">
      <c r="A23" s="21" t="n"/>
      <c r="B23" s="21" t="n"/>
      <c r="C23" s="40" t="n"/>
      <c r="D23" s="21" t="n"/>
      <c r="E23" s="21" t="n"/>
      <c r="F23" s="23" t="n"/>
      <c r="G23" s="41" t="n"/>
      <c r="H23" s="25" t="n"/>
      <c r="I23" s="42">
        <f>IF(OR($A23="",$G23="",$H23=""),"",IFERROR($G23*$H23,""))</f>
        <v/>
      </c>
      <c r="J23" s="40" t="n"/>
      <c r="K23" s="40" t="n"/>
      <c r="L23" s="12">
        <f>IF($A23="","",IF(OR($F23="Won",$F23="Lost"),"Closed",IF($K23="","Next action needed",IF($K23&lt;Assumptions!$B$4,"Check overdue action",IF(AND($J23&lt;&gt;"",$J23&lt;Assumptions!$B$4),"Check target date","Planned")))))</f>
        <v/>
      </c>
      <c r="M23" s="27" t="n"/>
      <c r="N23">
        <f>IF(Assumptions!$A$29="","",Assumptions!$A$29)</f>
        <v/>
      </c>
      <c r="O23">
        <f>IF(Assumptions!$B$29="","",Assumptions!$B$29)</f>
        <v/>
      </c>
    </row>
    <row r="24" ht="30" customHeight="1">
      <c r="A24" s="21" t="n"/>
      <c r="B24" s="21" t="n"/>
      <c r="C24" s="40" t="n"/>
      <c r="D24" s="21" t="n"/>
      <c r="E24" s="21" t="n"/>
      <c r="F24" s="23" t="n"/>
      <c r="G24" s="41" t="n"/>
      <c r="H24" s="25" t="n"/>
      <c r="I24" s="43">
        <f>IF(OR($A24="",$G24="",$H24=""),"",IFERROR($G24*$H24,""))</f>
        <v/>
      </c>
      <c r="J24" s="40" t="n"/>
      <c r="K24" s="40" t="n"/>
      <c r="L24" s="17">
        <f>IF($A24="","",IF(OR($F24="Won",$F24="Lost"),"Closed",IF($K24="","Next action needed",IF($K24&lt;Assumptions!$B$4,"Check overdue action",IF(AND($J24&lt;&gt;"",$J24&lt;Assumptions!$B$4),"Check target date","Planned")))))</f>
        <v/>
      </c>
      <c r="M24" s="27" t="n"/>
      <c r="N24">
        <f>IF(Assumptions!$A$30="","",Assumptions!$A$30)</f>
        <v/>
      </c>
      <c r="O24">
        <f>IF(Assumptions!$B$30="","",Assumptions!$B$30)</f>
        <v/>
      </c>
    </row>
    <row r="25" ht="30" customHeight="1">
      <c r="A25" s="21" t="n"/>
      <c r="B25" s="21" t="n"/>
      <c r="C25" s="40" t="n"/>
      <c r="D25" s="21" t="n"/>
      <c r="E25" s="21" t="n"/>
      <c r="F25" s="23" t="n"/>
      <c r="G25" s="41" t="n"/>
      <c r="H25" s="25" t="n"/>
      <c r="I25" s="42">
        <f>IF(OR($A25="",$G25="",$H25=""),"",IFERROR($G25*$H25,""))</f>
        <v/>
      </c>
      <c r="J25" s="40" t="n"/>
      <c r="K25" s="40" t="n"/>
      <c r="L25" s="12">
        <f>IF($A25="","",IF(OR($F25="Won",$F25="Lost"),"Closed",IF($K25="","Next action needed",IF($K25&lt;Assumptions!$B$4,"Check overdue action",IF(AND($J25&lt;&gt;"",$J25&lt;Assumptions!$B$4),"Check target date","Planned")))))</f>
        <v/>
      </c>
      <c r="M25" s="27" t="n"/>
      <c r="N25">
        <f>IF(Assumptions!$A$31="","",Assumptions!$A$31)</f>
        <v/>
      </c>
      <c r="O25">
        <f>IF(Assumptions!$B$31="","",Assumptions!$B$31)</f>
        <v/>
      </c>
    </row>
    <row r="26" ht="30" customHeight="1">
      <c r="A26" s="21" t="n"/>
      <c r="B26" s="21" t="n"/>
      <c r="C26" s="40" t="n"/>
      <c r="D26" s="21" t="n"/>
      <c r="E26" s="21" t="n"/>
      <c r="F26" s="23" t="n"/>
      <c r="G26" s="41" t="n"/>
      <c r="H26" s="25" t="n"/>
      <c r="I26" s="43">
        <f>IF(OR($A26="",$G26="",$H26=""),"",IFERROR($G26*$H26,""))</f>
        <v/>
      </c>
      <c r="J26" s="40" t="n"/>
      <c r="K26" s="40" t="n"/>
      <c r="L26" s="17">
        <f>IF($A26="","",IF(OR($F26="Won",$F26="Lost"),"Closed",IF($K26="","Next action needed",IF($K26&lt;Assumptions!$B$4,"Check overdue action",IF(AND($J26&lt;&gt;"",$J26&lt;Assumptions!$B$4),"Check target date","Planned")))))</f>
        <v/>
      </c>
      <c r="M26" s="27" t="n"/>
      <c r="N26">
        <f>IF(Assumptions!$A$32="","",Assumptions!$A$32)</f>
        <v/>
      </c>
      <c r="O26">
        <f>IF(Assumptions!$B$32="","",Assumptions!$B$32)</f>
        <v/>
      </c>
    </row>
    <row r="27" ht="30" customHeight="1">
      <c r="A27" s="21" t="n"/>
      <c r="B27" s="21" t="n"/>
      <c r="C27" s="40" t="n"/>
      <c r="D27" s="21" t="n"/>
      <c r="E27" s="21" t="n"/>
      <c r="F27" s="23" t="n"/>
      <c r="G27" s="41" t="n"/>
      <c r="H27" s="25" t="n"/>
      <c r="I27" s="42">
        <f>IF(OR($A27="",$G27="",$H27=""),"",IFERROR($G27*$H27,""))</f>
        <v/>
      </c>
      <c r="J27" s="40" t="n"/>
      <c r="K27" s="40" t="n"/>
      <c r="L27" s="12">
        <f>IF($A27="","",IF(OR($F27="Won",$F27="Lost"),"Closed",IF($K27="","Next action needed",IF($K27&lt;Assumptions!$B$4,"Check overdue action",IF(AND($J27&lt;&gt;"",$J27&lt;Assumptions!$B$4),"Check target date","Planned")))))</f>
        <v/>
      </c>
      <c r="M27" s="27" t="n"/>
      <c r="N27">
        <f>IF(Assumptions!$A$33="","",Assumptions!$A$33)</f>
        <v/>
      </c>
      <c r="O27">
        <f>IF(Assumptions!$B$33="","",Assumptions!$B$33)</f>
        <v/>
      </c>
    </row>
    <row r="28" ht="30" customHeight="1">
      <c r="A28" s="21" t="n"/>
      <c r="B28" s="21" t="n"/>
      <c r="C28" s="40" t="n"/>
      <c r="D28" s="21" t="n"/>
      <c r="E28" s="21" t="n"/>
      <c r="F28" s="23" t="n"/>
      <c r="G28" s="41" t="n"/>
      <c r="H28" s="25" t="n"/>
      <c r="I28" s="43">
        <f>IF(OR($A28="",$G28="",$H28=""),"",IFERROR($G28*$H28,""))</f>
        <v/>
      </c>
      <c r="J28" s="40" t="n"/>
      <c r="K28" s="40" t="n"/>
      <c r="L28" s="17">
        <f>IF($A28="","",IF(OR($F28="Won",$F28="Lost"),"Closed",IF($K28="","Next action needed",IF($K28&lt;Assumptions!$B$4,"Check overdue action",IF(AND($J28&lt;&gt;"",$J28&lt;Assumptions!$B$4),"Check target date","Planned")))))</f>
        <v/>
      </c>
      <c r="M28" s="27" t="n"/>
      <c r="N28">
        <f>IF(Assumptions!$A$34="","",Assumptions!$A$34)</f>
        <v/>
      </c>
      <c r="O28">
        <f>IF(Assumptions!$B$34="","",Assumptions!$B$34)</f>
        <v/>
      </c>
    </row>
    <row r="29" ht="30" customHeight="1">
      <c r="A29" s="21" t="n"/>
      <c r="B29" s="21" t="n"/>
      <c r="C29" s="40" t="n"/>
      <c r="D29" s="21" t="n"/>
      <c r="E29" s="21" t="n"/>
      <c r="F29" s="23" t="n"/>
      <c r="G29" s="41" t="n"/>
      <c r="H29" s="25" t="n"/>
      <c r="I29" s="42">
        <f>IF(OR($A29="",$G29="",$H29=""),"",IFERROR($G29*$H29,""))</f>
        <v/>
      </c>
      <c r="J29" s="40" t="n"/>
      <c r="K29" s="40" t="n"/>
      <c r="L29" s="12">
        <f>IF($A29="","",IF(OR($F29="Won",$F29="Lost"),"Closed",IF($K29="","Next action needed",IF($K29&lt;Assumptions!$B$4,"Check overdue action",IF(AND($J29&lt;&gt;"",$J29&lt;Assumptions!$B$4),"Check target date","Planned")))))</f>
        <v/>
      </c>
      <c r="M29" s="27" t="n"/>
      <c r="N29">
        <f>IF(Assumptions!$A$35="","",Assumptions!$A$35)</f>
        <v/>
      </c>
      <c r="O29">
        <f>IF(Assumptions!$B$35="","",Assumptions!$B$35)</f>
        <v/>
      </c>
    </row>
    <row r="30" ht="30" customHeight="1">
      <c r="A30" s="21" t="n"/>
      <c r="B30" s="21" t="n"/>
      <c r="C30" s="40" t="n"/>
      <c r="D30" s="21" t="n"/>
      <c r="E30" s="21" t="n"/>
      <c r="F30" s="23" t="n"/>
      <c r="G30" s="41" t="n"/>
      <c r="H30" s="25" t="n"/>
      <c r="I30" s="43">
        <f>IF(OR($A30="",$G30="",$H30=""),"",IFERROR($G30*$H30,""))</f>
        <v/>
      </c>
      <c r="J30" s="40" t="n"/>
      <c r="K30" s="40" t="n"/>
      <c r="L30" s="17">
        <f>IF($A30="","",IF(OR($F30="Won",$F30="Lost"),"Closed",IF($K30="","Next action needed",IF($K30&lt;Assumptions!$B$4,"Check overdue action",IF(AND($J30&lt;&gt;"",$J30&lt;Assumptions!$B$4),"Check target date","Planned")))))</f>
        <v/>
      </c>
      <c r="M30" s="27" t="n"/>
      <c r="N30">
        <f>IF(Assumptions!$A$36="","",Assumptions!$A$36)</f>
        <v/>
      </c>
      <c r="O30">
        <f>IF(Assumptions!$B$36="","",Assumptions!$B$36)</f>
        <v/>
      </c>
    </row>
    <row r="31" ht="30" customHeight="1">
      <c r="A31" s="21" t="n"/>
      <c r="B31" s="21" t="n"/>
      <c r="C31" s="40" t="n"/>
      <c r="D31" s="21" t="n"/>
      <c r="E31" s="21" t="n"/>
      <c r="F31" s="23" t="n"/>
      <c r="G31" s="41" t="n"/>
      <c r="H31" s="25" t="n"/>
      <c r="I31" s="42">
        <f>IF(OR($A31="",$G31="",$H31=""),"",IFERROR($G31*$H31,""))</f>
        <v/>
      </c>
      <c r="J31" s="40" t="n"/>
      <c r="K31" s="40" t="n"/>
      <c r="L31" s="12">
        <f>IF($A31="","",IF(OR($F31="Won",$F31="Lost"),"Closed",IF($K31="","Next action needed",IF($K31&lt;Assumptions!$B$4,"Check overdue action",IF(AND($J31&lt;&gt;"",$J31&lt;Assumptions!$B$4),"Check target date","Planned")))))</f>
        <v/>
      </c>
      <c r="M31" s="27" t="n"/>
      <c r="N31">
        <f>IF(Assumptions!$A$37="","",Assumptions!$A$37)</f>
        <v/>
      </c>
      <c r="O31">
        <f>IF(Assumptions!$B$37="","",Assumptions!$B$37)</f>
        <v/>
      </c>
    </row>
    <row r="32" ht="30" customHeight="1">
      <c r="A32" s="21" t="n"/>
      <c r="B32" s="21" t="n"/>
      <c r="C32" s="40" t="n"/>
      <c r="D32" s="21" t="n"/>
      <c r="E32" s="21" t="n"/>
      <c r="F32" s="23" t="n"/>
      <c r="G32" s="41" t="n"/>
      <c r="H32" s="25" t="n"/>
      <c r="I32" s="43">
        <f>IF(OR($A32="",$G32="",$H32=""),"",IFERROR($G32*$H32,""))</f>
        <v/>
      </c>
      <c r="J32" s="40" t="n"/>
      <c r="K32" s="40" t="n"/>
      <c r="L32" s="17">
        <f>IF($A32="","",IF(OR($F32="Won",$F32="Lost"),"Closed",IF($K32="","Next action needed",IF($K32&lt;Assumptions!$B$4,"Check overdue action",IF(AND($J32&lt;&gt;"",$J32&lt;Assumptions!$B$4),"Check target date","Planned")))))</f>
        <v/>
      </c>
      <c r="M32" s="27" t="n"/>
      <c r="N32">
        <f>IF(Assumptions!$A$38="","",Assumptions!$A$38)</f>
        <v/>
      </c>
      <c r="O32">
        <f>IF(Assumptions!$B$38="","",Assumptions!$B$38)</f>
        <v/>
      </c>
    </row>
    <row r="33" ht="30" customHeight="1">
      <c r="A33" s="21" t="n"/>
      <c r="B33" s="21" t="n"/>
      <c r="C33" s="40" t="n"/>
      <c r="D33" s="21" t="n"/>
      <c r="E33" s="21" t="n"/>
      <c r="F33" s="23" t="n"/>
      <c r="G33" s="41" t="n"/>
      <c r="H33" s="25" t="n"/>
      <c r="I33" s="42">
        <f>IF(OR($A33="",$G33="",$H33=""),"",IFERROR($G33*$H33,""))</f>
        <v/>
      </c>
      <c r="J33" s="40" t="n"/>
      <c r="K33" s="40" t="n"/>
      <c r="L33" s="12">
        <f>IF($A33="","",IF(OR($F33="Won",$F33="Lost"),"Closed",IF($K33="","Next action needed",IF($K33&lt;Assumptions!$B$4,"Check overdue action",IF(AND($J33&lt;&gt;"",$J33&lt;Assumptions!$B$4),"Check target date","Planned")))))</f>
        <v/>
      </c>
      <c r="M33" s="27" t="n"/>
      <c r="N33">
        <f>IF(Assumptions!$A$39="","",Assumptions!$A$39)</f>
        <v/>
      </c>
      <c r="O33">
        <f>IF(Assumptions!$B$39="","",Assumptions!$B$39)</f>
        <v/>
      </c>
    </row>
    <row r="34" ht="30" customHeight="1">
      <c r="A34" s="21" t="n"/>
      <c r="B34" s="21" t="n"/>
      <c r="C34" s="40" t="n"/>
      <c r="D34" s="21" t="n"/>
      <c r="E34" s="21" t="n"/>
      <c r="F34" s="23" t="n"/>
      <c r="G34" s="41" t="n"/>
      <c r="H34" s="25" t="n"/>
      <c r="I34" s="43">
        <f>IF(OR($A34="",$G34="",$H34=""),"",IFERROR($G34*$H34,""))</f>
        <v/>
      </c>
      <c r="J34" s="40" t="n"/>
      <c r="K34" s="40" t="n"/>
      <c r="L34" s="17">
        <f>IF($A34="","",IF(OR($F34="Won",$F34="Lost"),"Closed",IF($K34="","Next action needed",IF($K34&lt;Assumptions!$B$4,"Check overdue action",IF(AND($J34&lt;&gt;"",$J34&lt;Assumptions!$B$4),"Check target date","Planned")))))</f>
        <v/>
      </c>
      <c r="M34" s="27" t="n"/>
      <c r="N34">
        <f>IF(Assumptions!$A$40="","",Assumptions!$A$40)</f>
        <v/>
      </c>
      <c r="O34">
        <f>IF(Assumptions!$B$40="","",Assumptions!$B$40)</f>
        <v/>
      </c>
    </row>
    <row r="35" ht="30" customHeight="1">
      <c r="A35" s="21" t="n"/>
      <c r="B35" s="21" t="n"/>
      <c r="C35" s="40" t="n"/>
      <c r="D35" s="21" t="n"/>
      <c r="E35" s="21" t="n"/>
      <c r="F35" s="23" t="n"/>
      <c r="G35" s="41" t="n"/>
      <c r="H35" s="25" t="n"/>
      <c r="I35" s="42">
        <f>IF(OR($A35="",$G35="",$H35=""),"",IFERROR($G35*$H35,""))</f>
        <v/>
      </c>
      <c r="J35" s="40" t="n"/>
      <c r="K35" s="40" t="n"/>
      <c r="L35" s="12">
        <f>IF($A35="","",IF(OR($F35="Won",$F35="Lost"),"Closed",IF($K35="","Next action needed",IF($K35&lt;Assumptions!$B$4,"Check overdue action",IF(AND($J35&lt;&gt;"",$J35&lt;Assumptions!$B$4),"Check target date","Planned")))))</f>
        <v/>
      </c>
      <c r="M35" s="27" t="n"/>
      <c r="N35">
        <f>IF(Assumptions!$A$41="","",Assumptions!$A$41)</f>
        <v/>
      </c>
      <c r="O35">
        <f>IF(Assumptions!$B$41="","",Assumptions!$B$41)</f>
        <v/>
      </c>
    </row>
    <row r="36" ht="30" customHeight="1">
      <c r="A36" s="21" t="n"/>
      <c r="B36" s="21" t="n"/>
      <c r="C36" s="40" t="n"/>
      <c r="D36" s="21" t="n"/>
      <c r="E36" s="21" t="n"/>
      <c r="F36" s="23" t="n"/>
      <c r="G36" s="41" t="n"/>
      <c r="H36" s="25" t="n"/>
      <c r="I36" s="43">
        <f>IF(OR($A36="",$G36="",$H36=""),"",IFERROR($G36*$H36,""))</f>
        <v/>
      </c>
      <c r="J36" s="40" t="n"/>
      <c r="K36" s="40" t="n"/>
      <c r="L36" s="17">
        <f>IF($A36="","",IF(OR($F36="Won",$F36="Lost"),"Closed",IF($K36="","Next action needed",IF($K36&lt;Assumptions!$B$4,"Check overdue action",IF(AND($J36&lt;&gt;"",$J36&lt;Assumptions!$B$4),"Check target date","Planned")))))</f>
        <v/>
      </c>
      <c r="M36" s="27" t="n"/>
      <c r="N36">
        <f>IF(Assumptions!$A$42="","",Assumptions!$A$42)</f>
        <v/>
      </c>
      <c r="O36">
        <f>IF(Assumptions!$B$42="","",Assumptions!$B$42)</f>
        <v/>
      </c>
    </row>
    <row r="37" ht="30" customHeight="1">
      <c r="A37" s="21" t="n"/>
      <c r="B37" s="21" t="n"/>
      <c r="C37" s="40" t="n"/>
      <c r="D37" s="21" t="n"/>
      <c r="E37" s="21" t="n"/>
      <c r="F37" s="23" t="n"/>
      <c r="G37" s="41" t="n"/>
      <c r="H37" s="25" t="n"/>
      <c r="I37" s="42">
        <f>IF(OR($A37="",$G37="",$H37=""),"",IFERROR($G37*$H37,""))</f>
        <v/>
      </c>
      <c r="J37" s="40" t="n"/>
      <c r="K37" s="40" t="n"/>
      <c r="L37" s="12">
        <f>IF($A37="","",IF(OR($F37="Won",$F37="Lost"),"Closed",IF($K37="","Next action needed",IF($K37&lt;Assumptions!$B$4,"Check overdue action",IF(AND($J37&lt;&gt;"",$J37&lt;Assumptions!$B$4),"Check target date","Planned")))))</f>
        <v/>
      </c>
      <c r="M37" s="27" t="n"/>
      <c r="N37">
        <f>IF(Assumptions!$A$43="","",Assumptions!$A$43)</f>
        <v/>
      </c>
      <c r="O37">
        <f>IF(Assumptions!$B$43="","",Assumptions!$B$43)</f>
        <v/>
      </c>
    </row>
    <row r="38" ht="30" customHeight="1">
      <c r="A38" s="21" t="n"/>
      <c r="B38" s="21" t="n"/>
      <c r="C38" s="40" t="n"/>
      <c r="D38" s="21" t="n"/>
      <c r="E38" s="21" t="n"/>
      <c r="F38" s="23" t="n"/>
      <c r="G38" s="41" t="n"/>
      <c r="H38" s="25" t="n"/>
      <c r="I38" s="43">
        <f>IF(OR($A38="",$G38="",$H38=""),"",IFERROR($G38*$H38,""))</f>
        <v/>
      </c>
      <c r="J38" s="40" t="n"/>
      <c r="K38" s="40" t="n"/>
      <c r="L38" s="17">
        <f>IF($A38="","",IF(OR($F38="Won",$F38="Lost"),"Closed",IF($K38="","Next action needed",IF($K38&lt;Assumptions!$B$4,"Check overdue action",IF(AND($J38&lt;&gt;"",$J38&lt;Assumptions!$B$4),"Check target date","Planned")))))</f>
        <v/>
      </c>
      <c r="M38" s="27" t="n"/>
      <c r="N38">
        <f>IF(Assumptions!$A$44="","",Assumptions!$A$44)</f>
        <v/>
      </c>
      <c r="O38">
        <f>IF(Assumptions!$B$44="","",Assumptions!$B$44)</f>
        <v/>
      </c>
    </row>
    <row r="39" ht="30" customHeight="1">
      <c r="A39" s="21" t="n"/>
      <c r="B39" s="21" t="n"/>
      <c r="C39" s="40" t="n"/>
      <c r="D39" s="21" t="n"/>
      <c r="E39" s="21" t="n"/>
      <c r="F39" s="23" t="n"/>
      <c r="G39" s="41" t="n"/>
      <c r="H39" s="25" t="n"/>
      <c r="I39" s="42">
        <f>IF(OR($A39="",$G39="",$H39=""),"",IFERROR($G39*$H39,""))</f>
        <v/>
      </c>
      <c r="J39" s="40" t="n"/>
      <c r="K39" s="40" t="n"/>
      <c r="L39" s="12">
        <f>IF($A39="","",IF(OR($F39="Won",$F39="Lost"),"Closed",IF($K39="","Next action needed",IF($K39&lt;Assumptions!$B$4,"Check overdue action",IF(AND($J39&lt;&gt;"",$J39&lt;Assumptions!$B$4),"Check target date","Planned")))))</f>
        <v/>
      </c>
      <c r="M39" s="27" t="n"/>
      <c r="N39">
        <f>IF(Assumptions!$A$45="","",Assumptions!$A$45)</f>
        <v/>
      </c>
      <c r="O39">
        <f>IF(Assumptions!$B$45="","",Assumptions!$B$45)</f>
        <v/>
      </c>
    </row>
    <row r="40" ht="30" customHeight="1">
      <c r="A40" s="21" t="n"/>
      <c r="B40" s="21" t="n"/>
      <c r="C40" s="40" t="n"/>
      <c r="D40" s="21" t="n"/>
      <c r="E40" s="21" t="n"/>
      <c r="F40" s="23" t="n"/>
      <c r="G40" s="41" t="n"/>
      <c r="H40" s="25" t="n"/>
      <c r="I40" s="43">
        <f>IF(OR($A40="",$G40="",$H40=""),"",IFERROR($G40*$H40,""))</f>
        <v/>
      </c>
      <c r="J40" s="40" t="n"/>
      <c r="K40" s="40" t="n"/>
      <c r="L40" s="17">
        <f>IF($A40="","",IF(OR($F40="Won",$F40="Lost"),"Closed",IF($K40="","Next action needed",IF($K40&lt;Assumptions!$B$4,"Check overdue action",IF(AND($J40&lt;&gt;"",$J40&lt;Assumptions!$B$4),"Check target date","Planned")))))</f>
        <v/>
      </c>
      <c r="M40" s="27" t="n"/>
      <c r="N40">
        <f>IF(Assumptions!$A$46="","",Assumptions!$A$46)</f>
        <v/>
      </c>
      <c r="O40">
        <f>IF(Assumptions!$B$46="","",Assumptions!$B$46)</f>
        <v/>
      </c>
    </row>
    <row r="41" ht="30" customHeight="1">
      <c r="A41" s="21" t="n"/>
      <c r="B41" s="21" t="n"/>
      <c r="C41" s="40" t="n"/>
      <c r="D41" s="21" t="n"/>
      <c r="E41" s="21" t="n"/>
      <c r="F41" s="23" t="n"/>
      <c r="G41" s="41" t="n"/>
      <c r="H41" s="25" t="n"/>
      <c r="I41" s="42">
        <f>IF(OR($A41="",$G41="",$H41=""),"",IFERROR($G41*$H41,""))</f>
        <v/>
      </c>
      <c r="J41" s="40" t="n"/>
      <c r="K41" s="40" t="n"/>
      <c r="L41" s="12">
        <f>IF($A41="","",IF(OR($F41="Won",$F41="Lost"),"Closed",IF($K41="","Next action needed",IF($K41&lt;Assumptions!$B$4,"Check overdue action",IF(AND($J41&lt;&gt;"",$J41&lt;Assumptions!$B$4),"Check target date","Planned")))))</f>
        <v/>
      </c>
      <c r="M41" s="27" t="n"/>
      <c r="N41">
        <f>IF(Assumptions!$A$47="","",Assumptions!$A$47)</f>
        <v/>
      </c>
      <c r="O41">
        <f>IF(Assumptions!$B$47="","",Assumptions!$B$47)</f>
        <v/>
      </c>
    </row>
    <row r="42" ht="30" customHeight="1">
      <c r="A42" s="21" t="n"/>
      <c r="B42" s="21" t="n"/>
      <c r="C42" s="40" t="n"/>
      <c r="D42" s="21" t="n"/>
      <c r="E42" s="21" t="n"/>
      <c r="F42" s="23" t="n"/>
      <c r="G42" s="41" t="n"/>
      <c r="H42" s="25" t="n"/>
      <c r="I42" s="43">
        <f>IF(OR($A42="",$G42="",$H42=""),"",IFERROR($G42*$H42,""))</f>
        <v/>
      </c>
      <c r="J42" s="40" t="n"/>
      <c r="K42" s="40" t="n"/>
      <c r="L42" s="17">
        <f>IF($A42="","",IF(OR($F42="Won",$F42="Lost"),"Closed",IF($K42="","Next action needed",IF($K42&lt;Assumptions!$B$4,"Check overdue action",IF(AND($J42&lt;&gt;"",$J42&lt;Assumptions!$B$4),"Check target date","Planned")))))</f>
        <v/>
      </c>
      <c r="M42" s="27" t="n"/>
      <c r="N42">
        <f>IF(Assumptions!$A$48="","",Assumptions!$A$48)</f>
        <v/>
      </c>
      <c r="O42">
        <f>IF(Assumptions!$B$48="","",Assumptions!$B$48)</f>
        <v/>
      </c>
    </row>
    <row r="43" ht="30" customHeight="1">
      <c r="A43" s="21" t="n"/>
      <c r="B43" s="21" t="n"/>
      <c r="C43" s="40" t="n"/>
      <c r="D43" s="21" t="n"/>
      <c r="E43" s="21" t="n"/>
      <c r="F43" s="23" t="n"/>
      <c r="G43" s="41" t="n"/>
      <c r="H43" s="25" t="n"/>
      <c r="I43" s="42">
        <f>IF(OR($A43="",$G43="",$H43=""),"",IFERROR($G43*$H43,""))</f>
        <v/>
      </c>
      <c r="J43" s="40" t="n"/>
      <c r="K43" s="40" t="n"/>
      <c r="L43" s="12">
        <f>IF($A43="","",IF(OR($F43="Won",$F43="Lost"),"Closed",IF($K43="","Next action needed",IF($K43&lt;Assumptions!$B$4,"Check overdue action",IF(AND($J43&lt;&gt;"",$J43&lt;Assumptions!$B$4),"Check target date","Planned")))))</f>
        <v/>
      </c>
      <c r="M43" s="27" t="n"/>
      <c r="N43">
        <f>IF(Assumptions!$A$49="","",Assumptions!$A$49)</f>
        <v/>
      </c>
      <c r="O43">
        <f>IF(Assumptions!$B$49="","",Assumptions!$B$49)</f>
        <v/>
      </c>
    </row>
    <row r="44" ht="30" customHeight="1">
      <c r="A44" s="21" t="n"/>
      <c r="B44" s="21" t="n"/>
      <c r="C44" s="40" t="n"/>
      <c r="D44" s="21" t="n"/>
      <c r="E44" s="21" t="n"/>
      <c r="F44" s="23" t="n"/>
      <c r="G44" s="41" t="n"/>
      <c r="H44" s="25" t="n"/>
      <c r="I44" s="43">
        <f>IF(OR($A44="",$G44="",$H44=""),"",IFERROR($G44*$H44,""))</f>
        <v/>
      </c>
      <c r="J44" s="40" t="n"/>
      <c r="K44" s="40" t="n"/>
      <c r="L44" s="17">
        <f>IF($A44="","",IF(OR($F44="Won",$F44="Lost"),"Closed",IF($K44="","Next action needed",IF($K44&lt;Assumptions!$B$4,"Check overdue action",IF(AND($J44&lt;&gt;"",$J44&lt;Assumptions!$B$4),"Check target date","Planned")))))</f>
        <v/>
      </c>
      <c r="M44" s="27" t="n"/>
      <c r="N44">
        <f>IF(Assumptions!$A$50="","",Assumptions!$A$50)</f>
        <v/>
      </c>
      <c r="O44">
        <f>IF(Assumptions!$B$50="","",Assumptions!$B$50)</f>
        <v/>
      </c>
    </row>
    <row r="45" ht="30" customHeight="1">
      <c r="A45" s="21" t="n"/>
      <c r="B45" s="21" t="n"/>
      <c r="C45" s="40" t="n"/>
      <c r="D45" s="21" t="n"/>
      <c r="E45" s="21" t="n"/>
      <c r="F45" s="23" t="n"/>
      <c r="G45" s="41" t="n"/>
      <c r="H45" s="25" t="n"/>
      <c r="I45" s="42">
        <f>IF(OR($A45="",$G45="",$H45=""),"",IFERROR($G45*$H45,""))</f>
        <v/>
      </c>
      <c r="J45" s="40" t="n"/>
      <c r="K45" s="40" t="n"/>
      <c r="L45" s="12">
        <f>IF($A45="","",IF(OR($F45="Won",$F45="Lost"),"Closed",IF($K45="","Next action needed",IF($K45&lt;Assumptions!$B$4,"Check overdue action",IF(AND($J45&lt;&gt;"",$J45&lt;Assumptions!$B$4),"Check target date","Planned")))))</f>
        <v/>
      </c>
      <c r="M45" s="27" t="n"/>
      <c r="N45">
        <f>IF(Assumptions!$A$51="","",Assumptions!$A$51)</f>
        <v/>
      </c>
      <c r="O45">
        <f>IF(Assumptions!$B$51="","",Assumptions!$B$51)</f>
        <v/>
      </c>
    </row>
    <row r="46" ht="30" customHeight="1">
      <c r="A46" s="21" t="n"/>
      <c r="B46" s="21" t="n"/>
      <c r="C46" s="40" t="n"/>
      <c r="D46" s="21" t="n"/>
      <c r="E46" s="21" t="n"/>
      <c r="F46" s="23" t="n"/>
      <c r="G46" s="41" t="n"/>
      <c r="H46" s="25" t="n"/>
      <c r="I46" s="43">
        <f>IF(OR($A46="",$G46="",$H46=""),"",IFERROR($G46*$H46,""))</f>
        <v/>
      </c>
      <c r="J46" s="40" t="n"/>
      <c r="K46" s="40" t="n"/>
      <c r="L46" s="17">
        <f>IF($A46="","",IF(OR($F46="Won",$F46="Lost"),"Closed",IF($K46="","Next action needed",IF($K46&lt;Assumptions!$B$4,"Check overdue action",IF(AND($J46&lt;&gt;"",$J46&lt;Assumptions!$B$4),"Check target date","Planned")))))</f>
        <v/>
      </c>
      <c r="M46" s="27" t="n"/>
      <c r="N46">
        <f>IF(Assumptions!$A$52="","",Assumptions!$A$52)</f>
        <v/>
      </c>
      <c r="O46">
        <f>IF(Assumptions!$B$52="","",Assumptions!$B$52)</f>
        <v/>
      </c>
    </row>
    <row r="47" ht="30" customHeight="1">
      <c r="A47" s="21" t="n"/>
      <c r="B47" s="21" t="n"/>
      <c r="C47" s="40" t="n"/>
      <c r="D47" s="21" t="n"/>
      <c r="E47" s="21" t="n"/>
      <c r="F47" s="23" t="n"/>
      <c r="G47" s="41" t="n"/>
      <c r="H47" s="25" t="n"/>
      <c r="I47" s="42">
        <f>IF(OR($A47="",$G47="",$H47=""),"",IFERROR($G47*$H47,""))</f>
        <v/>
      </c>
      <c r="J47" s="40" t="n"/>
      <c r="K47" s="40" t="n"/>
      <c r="L47" s="12">
        <f>IF($A47="","",IF(OR($F47="Won",$F47="Lost"),"Closed",IF($K47="","Next action needed",IF($K47&lt;Assumptions!$B$4,"Check overdue action",IF(AND($J47&lt;&gt;"",$J47&lt;Assumptions!$B$4),"Check target date","Planned")))))</f>
        <v/>
      </c>
      <c r="M47" s="27" t="n"/>
      <c r="N47">
        <f>IF(Assumptions!$A$53="","",Assumptions!$A$53)</f>
        <v/>
      </c>
      <c r="O47">
        <f>IF(Assumptions!$B$53="","",Assumptions!$B$53)</f>
        <v/>
      </c>
    </row>
    <row r="48" ht="30" customHeight="1">
      <c r="A48" s="21" t="n"/>
      <c r="B48" s="21" t="n"/>
      <c r="C48" s="40" t="n"/>
      <c r="D48" s="21" t="n"/>
      <c r="E48" s="21" t="n"/>
      <c r="F48" s="23" t="n"/>
      <c r="G48" s="41" t="n"/>
      <c r="H48" s="25" t="n"/>
      <c r="I48" s="43">
        <f>IF(OR($A48="",$G48="",$H48=""),"",IFERROR($G48*$H48,""))</f>
        <v/>
      </c>
      <c r="J48" s="40" t="n"/>
      <c r="K48" s="40" t="n"/>
      <c r="L48" s="17">
        <f>IF($A48="","",IF(OR($F48="Won",$F48="Lost"),"Closed",IF($K48="","Next action needed",IF($K48&lt;Assumptions!$B$4,"Check overdue action",IF(AND($J48&lt;&gt;"",$J48&lt;Assumptions!$B$4),"Check target date","Planned")))))</f>
        <v/>
      </c>
      <c r="M48" s="27" t="n"/>
      <c r="N48">
        <f>IF(Assumptions!$A$54="","",Assumptions!$A$54)</f>
        <v/>
      </c>
      <c r="O48">
        <f>IF(Assumptions!$B$54="","",Assumptions!$B$54)</f>
        <v/>
      </c>
    </row>
    <row r="49" ht="30" customHeight="1">
      <c r="A49" s="21" t="n"/>
      <c r="B49" s="21" t="n"/>
      <c r="C49" s="40" t="n"/>
      <c r="D49" s="21" t="n"/>
      <c r="E49" s="21" t="n"/>
      <c r="F49" s="23" t="n"/>
      <c r="G49" s="41" t="n"/>
      <c r="H49" s="25" t="n"/>
      <c r="I49" s="42">
        <f>IF(OR($A49="",$G49="",$H49=""),"",IFERROR($G49*$H49,""))</f>
        <v/>
      </c>
      <c r="J49" s="40" t="n"/>
      <c r="K49" s="40" t="n"/>
      <c r="L49" s="12">
        <f>IF($A49="","",IF(OR($F49="Won",$F49="Lost"),"Closed",IF($K49="","Next action needed",IF($K49&lt;Assumptions!$B$4,"Check overdue action",IF(AND($J49&lt;&gt;"",$J49&lt;Assumptions!$B$4),"Check target date","Planned")))))</f>
        <v/>
      </c>
      <c r="M49" s="27" t="n"/>
      <c r="N49">
        <f>IF(Assumptions!$A$55="","",Assumptions!$A$55)</f>
        <v/>
      </c>
      <c r="O49">
        <f>IF(Assumptions!$B$55="","",Assumptions!$B$55)</f>
        <v/>
      </c>
    </row>
    <row r="50" ht="30" customHeight="1">
      <c r="A50" s="21" t="n"/>
      <c r="B50" s="21" t="n"/>
      <c r="C50" s="40" t="n"/>
      <c r="D50" s="21" t="n"/>
      <c r="E50" s="21" t="n"/>
      <c r="F50" s="23" t="n"/>
      <c r="G50" s="41" t="n"/>
      <c r="H50" s="25" t="n"/>
      <c r="I50" s="43">
        <f>IF(OR($A50="",$G50="",$H50=""),"",IFERROR($G50*$H50,""))</f>
        <v/>
      </c>
      <c r="J50" s="40" t="n"/>
      <c r="K50" s="40" t="n"/>
      <c r="L50" s="17">
        <f>IF($A50="","",IF(OR($F50="Won",$F50="Lost"),"Closed",IF($K50="","Next action needed",IF($K50&lt;Assumptions!$B$4,"Check overdue action",IF(AND($J50&lt;&gt;"",$J50&lt;Assumptions!$B$4),"Check target date","Planned")))))</f>
        <v/>
      </c>
      <c r="M50" s="27" t="n"/>
      <c r="N50">
        <f>IF(Assumptions!$A$56="","",Assumptions!$A$56)</f>
        <v/>
      </c>
      <c r="O50">
        <f>IF(Assumptions!$B$56="","",Assumptions!$B$56)</f>
        <v/>
      </c>
    </row>
    <row r="51" ht="30" customHeight="1">
      <c r="A51" s="21" t="n"/>
      <c r="B51" s="21" t="n"/>
      <c r="C51" s="40" t="n"/>
      <c r="D51" s="21" t="n"/>
      <c r="E51" s="21" t="n"/>
      <c r="F51" s="23" t="n"/>
      <c r="G51" s="41" t="n"/>
      <c r="H51" s="25" t="n"/>
      <c r="I51" s="42">
        <f>IF(OR($A51="",$G51="",$H51=""),"",IFERROR($G51*$H51,""))</f>
        <v/>
      </c>
      <c r="J51" s="40" t="n"/>
      <c r="K51" s="40" t="n"/>
      <c r="L51" s="12">
        <f>IF($A51="","",IF(OR($F51="Won",$F51="Lost"),"Closed",IF($K51="","Next action needed",IF($K51&lt;Assumptions!$B$4,"Check overdue action",IF(AND($J51&lt;&gt;"",$J51&lt;Assumptions!$B$4),"Check target date","Planned")))))</f>
        <v/>
      </c>
      <c r="M51" s="27" t="n"/>
      <c r="N51">
        <f>IF(Assumptions!$A$57="","",Assumptions!$A$57)</f>
        <v/>
      </c>
      <c r="O51">
        <f>IF(Assumptions!$B$57="","",Assumptions!$B$57)</f>
        <v/>
      </c>
    </row>
    <row r="52" ht="30" customHeight="1">
      <c r="A52" s="21" t="n"/>
      <c r="B52" s="21" t="n"/>
      <c r="C52" s="40" t="n"/>
      <c r="D52" s="21" t="n"/>
      <c r="E52" s="21" t="n"/>
      <c r="F52" s="23" t="n"/>
      <c r="G52" s="41" t="n"/>
      <c r="H52" s="25" t="n"/>
      <c r="I52" s="43">
        <f>IF(OR($A52="",$G52="",$H52=""),"",IFERROR($G52*$H52,""))</f>
        <v/>
      </c>
      <c r="J52" s="40" t="n"/>
      <c r="K52" s="40" t="n"/>
      <c r="L52" s="17">
        <f>IF($A52="","",IF(OR($F52="Won",$F52="Lost"),"Closed",IF($K52="","Next action needed",IF($K52&lt;Assumptions!$B$4,"Check overdue action",IF(AND($J52&lt;&gt;"",$J52&lt;Assumptions!$B$4),"Check target date","Planned")))))</f>
        <v/>
      </c>
      <c r="M52" s="27" t="n"/>
      <c r="N52">
        <f>IF(Assumptions!$A$58="","",Assumptions!$A$58)</f>
        <v/>
      </c>
      <c r="O52">
        <f>IF(Assumptions!$B$58="","",Assumptions!$B$58)</f>
        <v/>
      </c>
    </row>
    <row r="53" ht="30" customHeight="1">
      <c r="A53" s="21" t="n"/>
      <c r="B53" s="21" t="n"/>
      <c r="C53" s="40" t="n"/>
      <c r="D53" s="21" t="n"/>
      <c r="E53" s="21" t="n"/>
      <c r="F53" s="23" t="n"/>
      <c r="G53" s="41" t="n"/>
      <c r="H53" s="25" t="n"/>
      <c r="I53" s="42">
        <f>IF(OR($A53="",$G53="",$H53=""),"",IFERROR($G53*$H53,""))</f>
        <v/>
      </c>
      <c r="J53" s="40" t="n"/>
      <c r="K53" s="40" t="n"/>
      <c r="L53" s="12">
        <f>IF($A53="","",IF(OR($F53="Won",$F53="Lost"),"Closed",IF($K53="","Next action needed",IF($K53&lt;Assumptions!$B$4,"Check overdue action",IF(AND($J53&lt;&gt;"",$J53&lt;Assumptions!$B$4),"Check target date","Planned")))))</f>
        <v/>
      </c>
      <c r="M53" s="27" t="n"/>
      <c r="N53">
        <f>IF(Assumptions!$A$59="","",Assumptions!$A$59)</f>
        <v/>
      </c>
      <c r="O53">
        <f>IF(Assumptions!$B$59="","",Assumptions!$B$59)</f>
        <v/>
      </c>
    </row>
    <row r="54" ht="30" customHeight="1">
      <c r="A54" s="21" t="n"/>
      <c r="B54" s="21" t="n"/>
      <c r="C54" s="40" t="n"/>
      <c r="D54" s="21" t="n"/>
      <c r="E54" s="21" t="n"/>
      <c r="F54" s="23" t="n"/>
      <c r="G54" s="41" t="n"/>
      <c r="H54" s="25" t="n"/>
      <c r="I54" s="43">
        <f>IF(OR($A54="",$G54="",$H54=""),"",IFERROR($G54*$H54,""))</f>
        <v/>
      </c>
      <c r="J54" s="40" t="n"/>
      <c r="K54" s="40" t="n"/>
      <c r="L54" s="17">
        <f>IF($A54="","",IF(OR($F54="Won",$F54="Lost"),"Closed",IF($K54="","Next action needed",IF($K54&lt;Assumptions!$B$4,"Check overdue action",IF(AND($J54&lt;&gt;"",$J54&lt;Assumptions!$B$4),"Check target date","Planned")))))</f>
        <v/>
      </c>
      <c r="M54" s="27" t="n"/>
      <c r="N54">
        <f>IF(Assumptions!$A$60="","",Assumptions!$A$60)</f>
        <v/>
      </c>
      <c r="O54">
        <f>IF(Assumptions!$B$60="","",Assumptions!$B$60)</f>
        <v/>
      </c>
    </row>
    <row r="55" ht="30" customHeight="1">
      <c r="A55" s="21" t="n"/>
      <c r="B55" s="21" t="n"/>
      <c r="C55" s="40" t="n"/>
      <c r="D55" s="21" t="n"/>
      <c r="E55" s="21" t="n"/>
      <c r="F55" s="23" t="n"/>
      <c r="G55" s="41" t="n"/>
      <c r="H55" s="25" t="n"/>
      <c r="I55" s="42">
        <f>IF(OR($A55="",$G55="",$H55=""),"",IFERROR($G55*$H55,""))</f>
        <v/>
      </c>
      <c r="J55" s="40" t="n"/>
      <c r="K55" s="40" t="n"/>
      <c r="L55" s="12">
        <f>IF($A55="","",IF(OR($F55="Won",$F55="Lost"),"Closed",IF($K55="","Next action needed",IF($K55&lt;Assumptions!$B$4,"Check overdue action",IF(AND($J55&lt;&gt;"",$J55&lt;Assumptions!$B$4),"Check target date","Planned")))))</f>
        <v/>
      </c>
      <c r="M55" s="27" t="n"/>
      <c r="N55">
        <f>IF(Assumptions!$A$61="","",Assumptions!$A$61)</f>
        <v/>
      </c>
      <c r="O55">
        <f>IF(Assumptions!$B$61="","",Assumptions!$B$61)</f>
        <v/>
      </c>
    </row>
    <row r="56" ht="30" customHeight="1">
      <c r="A56" s="21" t="n"/>
      <c r="B56" s="21" t="n"/>
      <c r="C56" s="40" t="n"/>
      <c r="D56" s="21" t="n"/>
      <c r="E56" s="21" t="n"/>
      <c r="F56" s="23" t="n"/>
      <c r="G56" s="41" t="n"/>
      <c r="H56" s="25" t="n"/>
      <c r="I56" s="43">
        <f>IF(OR($A56="",$G56="",$H56=""),"",IFERROR($G56*$H56,""))</f>
        <v/>
      </c>
      <c r="J56" s="40" t="n"/>
      <c r="K56" s="40" t="n"/>
      <c r="L56" s="17">
        <f>IF($A56="","",IF(OR($F56="Won",$F56="Lost"),"Closed",IF($K56="","Next action needed",IF($K56&lt;Assumptions!$B$4,"Check overdue action",IF(AND($J56&lt;&gt;"",$J56&lt;Assumptions!$B$4),"Check target date","Planned")))))</f>
        <v/>
      </c>
      <c r="M56" s="27" t="n"/>
      <c r="N56">
        <f>IF(Assumptions!$A$62="","",Assumptions!$A$62)</f>
        <v/>
      </c>
      <c r="O56">
        <f>IF(Assumptions!$B$62="","",Assumptions!$B$62)</f>
        <v/>
      </c>
    </row>
    <row r="57" ht="30" customHeight="1">
      <c r="A57" s="21" t="n"/>
      <c r="B57" s="21" t="n"/>
      <c r="C57" s="40" t="n"/>
      <c r="D57" s="21" t="n"/>
      <c r="E57" s="21" t="n"/>
      <c r="F57" s="23" t="n"/>
      <c r="G57" s="41" t="n"/>
      <c r="H57" s="25" t="n"/>
      <c r="I57" s="42">
        <f>IF(OR($A57="",$G57="",$H57=""),"",IFERROR($G57*$H57,""))</f>
        <v/>
      </c>
      <c r="J57" s="40" t="n"/>
      <c r="K57" s="40" t="n"/>
      <c r="L57" s="12">
        <f>IF($A57="","",IF(OR($F57="Won",$F57="Lost"),"Closed",IF($K57="","Next action needed",IF($K57&lt;Assumptions!$B$4,"Check overdue action",IF(AND($J57&lt;&gt;"",$J57&lt;Assumptions!$B$4),"Check target date","Planned")))))</f>
        <v/>
      </c>
      <c r="M57" s="27" t="n"/>
      <c r="N57">
        <f>IF(Assumptions!$A$63="","",Assumptions!$A$63)</f>
        <v/>
      </c>
      <c r="O57">
        <f>IF(Assumptions!$B$63="","",Assumptions!$B$63)</f>
        <v/>
      </c>
    </row>
    <row r="58" ht="30" customHeight="1">
      <c r="A58" s="21" t="n"/>
      <c r="B58" s="21" t="n"/>
      <c r="C58" s="40" t="n"/>
      <c r="D58" s="21" t="n"/>
      <c r="E58" s="21" t="n"/>
      <c r="F58" s="23" t="n"/>
      <c r="G58" s="41" t="n"/>
      <c r="H58" s="25" t="n"/>
      <c r="I58" s="43">
        <f>IF(OR($A58="",$G58="",$H58=""),"",IFERROR($G58*$H58,""))</f>
        <v/>
      </c>
      <c r="J58" s="40" t="n"/>
      <c r="K58" s="40" t="n"/>
      <c r="L58" s="17">
        <f>IF($A58="","",IF(OR($F58="Won",$F58="Lost"),"Closed",IF($K58="","Next action needed",IF($K58&lt;Assumptions!$B$4,"Check overdue action",IF(AND($J58&lt;&gt;"",$J58&lt;Assumptions!$B$4),"Check target date","Planned")))))</f>
        <v/>
      </c>
      <c r="M58" s="27" t="n"/>
      <c r="N58">
        <f>IF(Assumptions!$A$64="","",Assumptions!$A$64)</f>
        <v/>
      </c>
      <c r="O58">
        <f>IF(Assumptions!$B$64="","",Assumptions!$B$64)</f>
        <v/>
      </c>
    </row>
    <row r="59" ht="30" customHeight="1">
      <c r="A59" s="21" t="n"/>
      <c r="B59" s="21" t="n"/>
      <c r="C59" s="40" t="n"/>
      <c r="D59" s="21" t="n"/>
      <c r="E59" s="21" t="n"/>
      <c r="F59" s="23" t="n"/>
      <c r="G59" s="41" t="n"/>
      <c r="H59" s="25" t="n"/>
      <c r="I59" s="42">
        <f>IF(OR($A59="",$G59="",$H59=""),"",IFERROR($G59*$H59,""))</f>
        <v/>
      </c>
      <c r="J59" s="40" t="n"/>
      <c r="K59" s="40" t="n"/>
      <c r="L59" s="12">
        <f>IF($A59="","",IF(OR($F59="Won",$F59="Lost"),"Closed",IF($K59="","Next action needed",IF($K59&lt;Assumptions!$B$4,"Check overdue action",IF(AND($J59&lt;&gt;"",$J59&lt;Assumptions!$B$4),"Check target date","Planned")))))</f>
        <v/>
      </c>
      <c r="M59" s="27" t="n"/>
      <c r="N59">
        <f>IF(Assumptions!$A$65="","",Assumptions!$A$65)</f>
        <v/>
      </c>
      <c r="O59">
        <f>IF(Assumptions!$B$65="","",Assumptions!$B$65)</f>
        <v/>
      </c>
    </row>
    <row r="60" ht="30" customHeight="1">
      <c r="A60" s="21" t="n"/>
      <c r="B60" s="21" t="n"/>
      <c r="C60" s="40" t="n"/>
      <c r="D60" s="21" t="n"/>
      <c r="E60" s="21" t="n"/>
      <c r="F60" s="23" t="n"/>
      <c r="G60" s="41" t="n"/>
      <c r="H60" s="25" t="n"/>
      <c r="I60" s="43">
        <f>IF(OR($A60="",$G60="",$H60=""),"",IFERROR($G60*$H60,""))</f>
        <v/>
      </c>
      <c r="J60" s="40" t="n"/>
      <c r="K60" s="40" t="n"/>
      <c r="L60" s="17">
        <f>IF($A60="","",IF(OR($F60="Won",$F60="Lost"),"Closed",IF($K60="","Next action needed",IF($K60&lt;Assumptions!$B$4,"Check overdue action",IF(AND($J60&lt;&gt;"",$J60&lt;Assumptions!$B$4),"Check target date","Planned")))))</f>
        <v/>
      </c>
      <c r="M60" s="27" t="n"/>
      <c r="N60">
        <f>IF(Assumptions!$A$66="","",Assumptions!$A$66)</f>
        <v/>
      </c>
      <c r="O60">
        <f>IF(Assumptions!$B$66="","",Assumptions!$B$66)</f>
        <v/>
      </c>
    </row>
    <row r="61" ht="30" customHeight="1">
      <c r="A61" s="21" t="n"/>
      <c r="B61" s="21" t="n"/>
      <c r="C61" s="40" t="n"/>
      <c r="D61" s="21" t="n"/>
      <c r="E61" s="21" t="n"/>
      <c r="F61" s="23" t="n"/>
      <c r="G61" s="41" t="n"/>
      <c r="H61" s="25" t="n"/>
      <c r="I61" s="42">
        <f>IF(OR($A61="",$G61="",$H61=""),"",IFERROR($G61*$H61,""))</f>
        <v/>
      </c>
      <c r="J61" s="40" t="n"/>
      <c r="K61" s="40" t="n"/>
      <c r="L61" s="12">
        <f>IF($A61="","",IF(OR($F61="Won",$F61="Lost"),"Closed",IF($K61="","Next action needed",IF($K61&lt;Assumptions!$B$4,"Check overdue action",IF(AND($J61&lt;&gt;"",$J61&lt;Assumptions!$B$4),"Check target date","Planned")))))</f>
        <v/>
      </c>
      <c r="M61" s="27" t="n"/>
      <c r="N61">
        <f>IF(Assumptions!$A$67="","",Assumptions!$A$67)</f>
        <v/>
      </c>
      <c r="O61">
        <f>IF(Assumptions!$B$67="","",Assumptions!$B$67)</f>
        <v/>
      </c>
    </row>
    <row r="62" ht="30" customHeight="1">
      <c r="A62" s="21" t="n"/>
      <c r="B62" s="21" t="n"/>
      <c r="C62" s="40" t="n"/>
      <c r="D62" s="21" t="n"/>
      <c r="E62" s="21" t="n"/>
      <c r="F62" s="23" t="n"/>
      <c r="G62" s="41" t="n"/>
      <c r="H62" s="25" t="n"/>
      <c r="I62" s="43">
        <f>IF(OR($A62="",$G62="",$H62=""),"",IFERROR($G62*$H62,""))</f>
        <v/>
      </c>
      <c r="J62" s="40" t="n"/>
      <c r="K62" s="40" t="n"/>
      <c r="L62" s="17">
        <f>IF($A62="","",IF(OR($F62="Won",$F62="Lost"),"Closed",IF($K62="","Next action needed",IF($K62&lt;Assumptions!$B$4,"Check overdue action",IF(AND($J62&lt;&gt;"",$J62&lt;Assumptions!$B$4),"Check target date","Planned")))))</f>
        <v/>
      </c>
      <c r="M62" s="27" t="n"/>
      <c r="N62">
        <f>IF(Assumptions!$A$68="","",Assumptions!$A$68)</f>
        <v/>
      </c>
      <c r="O62">
        <f>IF(Assumptions!$B$68="","",Assumptions!$B$68)</f>
        <v/>
      </c>
    </row>
    <row r="63" ht="30" customHeight="1">
      <c r="A63" s="21" t="n"/>
      <c r="B63" s="21" t="n"/>
      <c r="C63" s="40" t="n"/>
      <c r="D63" s="21" t="n"/>
      <c r="E63" s="21" t="n"/>
      <c r="F63" s="23" t="n"/>
      <c r="G63" s="41" t="n"/>
      <c r="H63" s="25" t="n"/>
      <c r="I63" s="42">
        <f>IF(OR($A63="",$G63="",$H63=""),"",IFERROR($G63*$H63,""))</f>
        <v/>
      </c>
      <c r="J63" s="40" t="n"/>
      <c r="K63" s="40" t="n"/>
      <c r="L63" s="12">
        <f>IF($A63="","",IF(OR($F63="Won",$F63="Lost"),"Closed",IF($K63="","Next action needed",IF($K63&lt;Assumptions!$B$4,"Check overdue action",IF(AND($J63&lt;&gt;"",$J63&lt;Assumptions!$B$4),"Check target date","Planned")))))</f>
        <v/>
      </c>
      <c r="M63" s="27" t="n"/>
      <c r="N63">
        <f>IF(Assumptions!$A$69="","",Assumptions!$A$69)</f>
        <v/>
      </c>
      <c r="O63">
        <f>IF(Assumptions!$B$69="","",Assumptions!$B$69)</f>
        <v/>
      </c>
    </row>
    <row r="64" ht="30" customHeight="1">
      <c r="A64" s="21" t="n"/>
      <c r="B64" s="21" t="n"/>
      <c r="C64" s="40" t="n"/>
      <c r="D64" s="21" t="n"/>
      <c r="E64" s="21" t="n"/>
      <c r="F64" s="23" t="n"/>
      <c r="G64" s="41" t="n"/>
      <c r="H64" s="25" t="n"/>
      <c r="I64" s="43">
        <f>IF(OR($A64="",$G64="",$H64=""),"",IFERROR($G64*$H64,""))</f>
        <v/>
      </c>
      <c r="J64" s="40" t="n"/>
      <c r="K64" s="40" t="n"/>
      <c r="L64" s="17">
        <f>IF($A64="","",IF(OR($F64="Won",$F64="Lost"),"Closed",IF($K64="","Next action needed",IF($K64&lt;Assumptions!$B$4,"Check overdue action",IF(AND($J64&lt;&gt;"",$J64&lt;Assumptions!$B$4),"Check target date","Planned")))))</f>
        <v/>
      </c>
      <c r="M64" s="27" t="n"/>
      <c r="N64">
        <f>IF(Assumptions!$A$70="","",Assumptions!$A$70)</f>
        <v/>
      </c>
      <c r="O64">
        <f>IF(Assumptions!$B$70="","",Assumptions!$B$70)</f>
        <v/>
      </c>
    </row>
    <row r="65" ht="30" customHeight="1">
      <c r="A65" s="21" t="n"/>
      <c r="B65" s="21" t="n"/>
      <c r="C65" s="40" t="n"/>
      <c r="D65" s="21" t="n"/>
      <c r="E65" s="21" t="n"/>
      <c r="F65" s="23" t="n"/>
      <c r="G65" s="41" t="n"/>
      <c r="H65" s="25" t="n"/>
      <c r="I65" s="42">
        <f>IF(OR($A65="",$G65="",$H65=""),"",IFERROR($G65*$H65,""))</f>
        <v/>
      </c>
      <c r="J65" s="40" t="n"/>
      <c r="K65" s="40" t="n"/>
      <c r="L65" s="12">
        <f>IF($A65="","",IF(OR($F65="Won",$F65="Lost"),"Closed",IF($K65="","Next action needed",IF($K65&lt;Assumptions!$B$4,"Check overdue action",IF(AND($J65&lt;&gt;"",$J65&lt;Assumptions!$B$4),"Check target date","Planned")))))</f>
        <v/>
      </c>
      <c r="M65" s="27" t="n"/>
      <c r="N65">
        <f>IF(Assumptions!$A$71="","",Assumptions!$A$71)</f>
        <v/>
      </c>
      <c r="O65">
        <f>IF(Assumptions!$B$71="","",Assumptions!$B$71)</f>
        <v/>
      </c>
    </row>
    <row r="66" ht="30" customHeight="1">
      <c r="A66" s="21" t="n"/>
      <c r="B66" s="21" t="n"/>
      <c r="C66" s="40" t="n"/>
      <c r="D66" s="21" t="n"/>
      <c r="E66" s="21" t="n"/>
      <c r="F66" s="23" t="n"/>
      <c r="G66" s="41" t="n"/>
      <c r="H66" s="25" t="n"/>
      <c r="I66" s="43">
        <f>IF(OR($A66="",$G66="",$H66=""),"",IFERROR($G66*$H66,""))</f>
        <v/>
      </c>
      <c r="J66" s="40" t="n"/>
      <c r="K66" s="40" t="n"/>
      <c r="L66" s="17">
        <f>IF($A66="","",IF(OR($F66="Won",$F66="Lost"),"Closed",IF($K66="","Next action needed",IF($K66&lt;Assumptions!$B$4,"Check overdue action",IF(AND($J66&lt;&gt;"",$J66&lt;Assumptions!$B$4),"Check target date","Planned")))))</f>
        <v/>
      </c>
      <c r="M66" s="27" t="n"/>
      <c r="N66">
        <f>IF(Assumptions!$A$72="","",Assumptions!$A$72)</f>
        <v/>
      </c>
      <c r="O66">
        <f>IF(Assumptions!$B$72="","",Assumptions!$B$72)</f>
        <v/>
      </c>
    </row>
    <row r="67" ht="30" customHeight="1">
      <c r="A67" s="21" t="n"/>
      <c r="B67" s="21" t="n"/>
      <c r="C67" s="40" t="n"/>
      <c r="D67" s="21" t="n"/>
      <c r="E67" s="21" t="n"/>
      <c r="F67" s="23" t="n"/>
      <c r="G67" s="41" t="n"/>
      <c r="H67" s="25" t="n"/>
      <c r="I67" s="42">
        <f>IF(OR($A67="",$G67="",$H67=""),"",IFERROR($G67*$H67,""))</f>
        <v/>
      </c>
      <c r="J67" s="40" t="n"/>
      <c r="K67" s="40" t="n"/>
      <c r="L67" s="12">
        <f>IF($A67="","",IF(OR($F67="Won",$F67="Lost"),"Closed",IF($K67="","Next action needed",IF($K67&lt;Assumptions!$B$4,"Check overdue action",IF(AND($J67&lt;&gt;"",$J67&lt;Assumptions!$B$4),"Check target date","Planned")))))</f>
        <v/>
      </c>
      <c r="M67" s="27" t="n"/>
      <c r="N67">
        <f>IF(Assumptions!$A$73="","",Assumptions!$A$73)</f>
        <v/>
      </c>
      <c r="O67">
        <f>IF(Assumptions!$B$73="","",Assumptions!$B$73)</f>
        <v/>
      </c>
    </row>
    <row r="68" ht="30" customHeight="1">
      <c r="A68" s="21" t="n"/>
      <c r="B68" s="21" t="n"/>
      <c r="C68" s="40" t="n"/>
      <c r="D68" s="21" t="n"/>
      <c r="E68" s="21" t="n"/>
      <c r="F68" s="23" t="n"/>
      <c r="G68" s="41" t="n"/>
      <c r="H68" s="25" t="n"/>
      <c r="I68" s="43">
        <f>IF(OR($A68="",$G68="",$H68=""),"",IFERROR($G68*$H68,""))</f>
        <v/>
      </c>
      <c r="J68" s="40" t="n"/>
      <c r="K68" s="40" t="n"/>
      <c r="L68" s="17">
        <f>IF($A68="","",IF(OR($F68="Won",$F68="Lost"),"Closed",IF($K68="","Next action needed",IF($K68&lt;Assumptions!$B$4,"Check overdue action",IF(AND($J68&lt;&gt;"",$J68&lt;Assumptions!$B$4),"Check target date","Planned")))))</f>
        <v/>
      </c>
      <c r="M68" s="27" t="n"/>
      <c r="N68">
        <f>IF(Assumptions!$A$74="","",Assumptions!$A$74)</f>
        <v/>
      </c>
      <c r="O68">
        <f>IF(Assumptions!$B$74="","",Assumptions!$B$74)</f>
        <v/>
      </c>
    </row>
    <row r="69" ht="30" customHeight="1">
      <c r="A69" s="21" t="n"/>
      <c r="B69" s="21" t="n"/>
      <c r="C69" s="40" t="n"/>
      <c r="D69" s="21" t="n"/>
      <c r="E69" s="21" t="n"/>
      <c r="F69" s="23" t="n"/>
      <c r="G69" s="41" t="n"/>
      <c r="H69" s="25" t="n"/>
      <c r="I69" s="42">
        <f>IF(OR($A69="",$G69="",$H69=""),"",IFERROR($G69*$H69,""))</f>
        <v/>
      </c>
      <c r="J69" s="40" t="n"/>
      <c r="K69" s="40" t="n"/>
      <c r="L69" s="12">
        <f>IF($A69="","",IF(OR($F69="Won",$F69="Lost"),"Closed",IF($K69="","Next action needed",IF($K69&lt;Assumptions!$B$4,"Check overdue action",IF(AND($J69&lt;&gt;"",$J69&lt;Assumptions!$B$4),"Check target date","Planned")))))</f>
        <v/>
      </c>
      <c r="M69" s="27" t="n"/>
      <c r="N69">
        <f>IF(Assumptions!$A$75="","",Assumptions!$A$75)</f>
        <v/>
      </c>
      <c r="O69">
        <f>IF(Assumptions!$B$75="","",Assumptions!$B$75)</f>
        <v/>
      </c>
    </row>
    <row r="70" ht="30" customHeight="1">
      <c r="A70" s="21" t="n"/>
      <c r="B70" s="21" t="n"/>
      <c r="C70" s="40" t="n"/>
      <c r="D70" s="21" t="n"/>
      <c r="E70" s="21" t="n"/>
      <c r="F70" s="23" t="n"/>
      <c r="G70" s="41" t="n"/>
      <c r="H70" s="25" t="n"/>
      <c r="I70" s="43">
        <f>IF(OR($A70="",$G70="",$H70=""),"",IFERROR($G70*$H70,""))</f>
        <v/>
      </c>
      <c r="J70" s="40" t="n"/>
      <c r="K70" s="40" t="n"/>
      <c r="L70" s="17">
        <f>IF($A70="","",IF(OR($F70="Won",$F70="Lost"),"Closed",IF($K70="","Next action needed",IF($K70&lt;Assumptions!$B$4,"Check overdue action",IF(AND($J70&lt;&gt;"",$J70&lt;Assumptions!$B$4),"Check target date","Planned")))))</f>
        <v/>
      </c>
      <c r="M70" s="27" t="n"/>
      <c r="N70">
        <f>IF(Assumptions!$A$76="","",Assumptions!$A$76)</f>
        <v/>
      </c>
      <c r="O70">
        <f>IF(Assumptions!$B$76="","",Assumptions!$B$76)</f>
        <v/>
      </c>
    </row>
    <row r="71" ht="30" customHeight="1">
      <c r="A71" s="21" t="n"/>
      <c r="B71" s="21" t="n"/>
      <c r="C71" s="40" t="n"/>
      <c r="D71" s="21" t="n"/>
      <c r="E71" s="21" t="n"/>
      <c r="F71" s="23" t="n"/>
      <c r="G71" s="41" t="n"/>
      <c r="H71" s="25" t="n"/>
      <c r="I71" s="42">
        <f>IF(OR($A71="",$G71="",$H71=""),"",IFERROR($G71*$H71,""))</f>
        <v/>
      </c>
      <c r="J71" s="40" t="n"/>
      <c r="K71" s="40" t="n"/>
      <c r="L71" s="12">
        <f>IF($A71="","",IF(OR($F71="Won",$F71="Lost"),"Closed",IF($K71="","Next action needed",IF($K71&lt;Assumptions!$B$4,"Check overdue action",IF(AND($J71&lt;&gt;"",$J71&lt;Assumptions!$B$4),"Check target date","Planned")))))</f>
        <v/>
      </c>
      <c r="M71" s="27" t="n"/>
      <c r="N71">
        <f>IF(Assumptions!$A$77="","",Assumptions!$A$77)</f>
        <v/>
      </c>
      <c r="O71">
        <f>IF(Assumptions!$B$77="","",Assumptions!$B$77)</f>
        <v/>
      </c>
    </row>
    <row r="72" ht="30" customHeight="1">
      <c r="A72" s="21" t="n"/>
      <c r="B72" s="21" t="n"/>
      <c r="C72" s="40" t="n"/>
      <c r="D72" s="21" t="n"/>
      <c r="E72" s="21" t="n"/>
      <c r="F72" s="23" t="n"/>
      <c r="G72" s="41" t="n"/>
      <c r="H72" s="25" t="n"/>
      <c r="I72" s="43">
        <f>IF(OR($A72="",$G72="",$H72=""),"",IFERROR($G72*$H72,""))</f>
        <v/>
      </c>
      <c r="J72" s="40" t="n"/>
      <c r="K72" s="40" t="n"/>
      <c r="L72" s="17">
        <f>IF($A72="","",IF(OR($F72="Won",$F72="Lost"),"Closed",IF($K72="","Next action needed",IF($K72&lt;Assumptions!$B$4,"Check overdue action",IF(AND($J72&lt;&gt;"",$J72&lt;Assumptions!$B$4),"Check target date","Planned")))))</f>
        <v/>
      </c>
      <c r="M72" s="27" t="n"/>
      <c r="N72">
        <f>IF(Assumptions!$A$78="","",Assumptions!$A$78)</f>
        <v/>
      </c>
      <c r="O72">
        <f>IF(Assumptions!$B$78="","",Assumptions!$B$78)</f>
        <v/>
      </c>
    </row>
    <row r="73" ht="30" customHeight="1">
      <c r="A73" s="21" t="n"/>
      <c r="B73" s="21" t="n"/>
      <c r="C73" s="40" t="n"/>
      <c r="D73" s="21" t="n"/>
      <c r="E73" s="21" t="n"/>
      <c r="F73" s="23" t="n"/>
      <c r="G73" s="41" t="n"/>
      <c r="H73" s="25" t="n"/>
      <c r="I73" s="42">
        <f>IF(OR($A73="",$G73="",$H73=""),"",IFERROR($G73*$H73,""))</f>
        <v/>
      </c>
      <c r="J73" s="40" t="n"/>
      <c r="K73" s="40" t="n"/>
      <c r="L73" s="12">
        <f>IF($A73="","",IF(OR($F73="Won",$F73="Lost"),"Closed",IF($K73="","Next action needed",IF($K73&lt;Assumptions!$B$4,"Check overdue action",IF(AND($J73&lt;&gt;"",$J73&lt;Assumptions!$B$4),"Check target date","Planned")))))</f>
        <v/>
      </c>
      <c r="M73" s="27" t="n"/>
      <c r="N73">
        <f>IF(Assumptions!$A$79="","",Assumptions!$A$79)</f>
        <v/>
      </c>
      <c r="O73">
        <f>IF(Assumptions!$B$79="","",Assumptions!$B$79)</f>
        <v/>
      </c>
    </row>
    <row r="74" ht="30" customHeight="1">
      <c r="A74" s="21" t="n"/>
      <c r="B74" s="21" t="n"/>
      <c r="C74" s="40" t="n"/>
      <c r="D74" s="21" t="n"/>
      <c r="E74" s="21" t="n"/>
      <c r="F74" s="23" t="n"/>
      <c r="G74" s="41" t="n"/>
      <c r="H74" s="25" t="n"/>
      <c r="I74" s="43">
        <f>IF(OR($A74="",$G74="",$H74=""),"",IFERROR($G74*$H74,""))</f>
        <v/>
      </c>
      <c r="J74" s="40" t="n"/>
      <c r="K74" s="40" t="n"/>
      <c r="L74" s="17">
        <f>IF($A74="","",IF(OR($F74="Won",$F74="Lost"),"Closed",IF($K74="","Next action needed",IF($K74&lt;Assumptions!$B$4,"Check overdue action",IF(AND($J74&lt;&gt;"",$J74&lt;Assumptions!$B$4),"Check target date","Planned")))))</f>
        <v/>
      </c>
      <c r="M74" s="27" t="n"/>
      <c r="N74">
        <f>IF(Assumptions!$A$80="","",Assumptions!$A$80)</f>
        <v/>
      </c>
      <c r="O74">
        <f>IF(Assumptions!$B$80="","",Assumptions!$B$80)</f>
        <v/>
      </c>
    </row>
    <row r="75" ht="30" customHeight="1">
      <c r="A75" s="21" t="n"/>
      <c r="B75" s="21" t="n"/>
      <c r="C75" s="40" t="n"/>
      <c r="D75" s="21" t="n"/>
      <c r="E75" s="21" t="n"/>
      <c r="F75" s="23" t="n"/>
      <c r="G75" s="41" t="n"/>
      <c r="H75" s="25" t="n"/>
      <c r="I75" s="42">
        <f>IF(OR($A75="",$G75="",$H75=""),"",IFERROR($G75*$H75,""))</f>
        <v/>
      </c>
      <c r="J75" s="40" t="n"/>
      <c r="K75" s="40" t="n"/>
      <c r="L75" s="12">
        <f>IF($A75="","",IF(OR($F75="Won",$F75="Lost"),"Closed",IF($K75="","Next action needed",IF($K75&lt;Assumptions!$B$4,"Check overdue action",IF(AND($J75&lt;&gt;"",$J75&lt;Assumptions!$B$4),"Check target date","Planned")))))</f>
        <v/>
      </c>
      <c r="M75" s="27" t="n"/>
      <c r="N75">
        <f>IF(Assumptions!$A$81="","",Assumptions!$A$81)</f>
        <v/>
      </c>
      <c r="O75">
        <f>IF(Assumptions!$B$81="","",Assumptions!$B$81)</f>
        <v/>
      </c>
    </row>
    <row r="76" ht="30" customHeight="1">
      <c r="A76" s="21" t="n"/>
      <c r="B76" s="21" t="n"/>
      <c r="C76" s="40" t="n"/>
      <c r="D76" s="21" t="n"/>
      <c r="E76" s="21" t="n"/>
      <c r="F76" s="23" t="n"/>
      <c r="G76" s="41" t="n"/>
      <c r="H76" s="25" t="n"/>
      <c r="I76" s="43">
        <f>IF(OR($A76="",$G76="",$H76=""),"",IFERROR($G76*$H76,""))</f>
        <v/>
      </c>
      <c r="J76" s="40" t="n"/>
      <c r="K76" s="40" t="n"/>
      <c r="L76" s="17">
        <f>IF($A76="","",IF(OR($F76="Won",$F76="Lost"),"Closed",IF($K76="","Next action needed",IF($K76&lt;Assumptions!$B$4,"Check overdue action",IF(AND($J76&lt;&gt;"",$J76&lt;Assumptions!$B$4),"Check target date","Planned")))))</f>
        <v/>
      </c>
      <c r="M76" s="27" t="n"/>
      <c r="N76">
        <f>IF(Assumptions!$A$82="","",Assumptions!$A$82)</f>
        <v/>
      </c>
      <c r="O76">
        <f>IF(Assumptions!$B$82="","",Assumptions!$B$82)</f>
        <v/>
      </c>
    </row>
    <row r="77" ht="30" customHeight="1">
      <c r="A77" s="21" t="n"/>
      <c r="B77" s="21" t="n"/>
      <c r="C77" s="40" t="n"/>
      <c r="D77" s="21" t="n"/>
      <c r="E77" s="21" t="n"/>
      <c r="F77" s="23" t="n"/>
      <c r="G77" s="41" t="n"/>
      <c r="H77" s="25" t="n"/>
      <c r="I77" s="42">
        <f>IF(OR($A77="",$G77="",$H77=""),"",IFERROR($G77*$H77,""))</f>
        <v/>
      </c>
      <c r="J77" s="40" t="n"/>
      <c r="K77" s="40" t="n"/>
      <c r="L77" s="12">
        <f>IF($A77="","",IF(OR($F77="Won",$F77="Lost"),"Closed",IF($K77="","Next action needed",IF($K77&lt;Assumptions!$B$4,"Check overdue action",IF(AND($J77&lt;&gt;"",$J77&lt;Assumptions!$B$4),"Check target date","Planned")))))</f>
        <v/>
      </c>
      <c r="M77" s="27" t="n"/>
      <c r="N77">
        <f>IF(Assumptions!$A$83="","",Assumptions!$A$83)</f>
        <v/>
      </c>
      <c r="O77">
        <f>IF(Assumptions!$B$83="","",Assumptions!$B$83)</f>
        <v/>
      </c>
    </row>
    <row r="78" ht="30" customHeight="1">
      <c r="A78" s="21" t="n"/>
      <c r="B78" s="21" t="n"/>
      <c r="C78" s="40" t="n"/>
      <c r="D78" s="21" t="n"/>
      <c r="E78" s="21" t="n"/>
      <c r="F78" s="23" t="n"/>
      <c r="G78" s="41" t="n"/>
      <c r="H78" s="25" t="n"/>
      <c r="I78" s="43">
        <f>IF(OR($A78="",$G78="",$H78=""),"",IFERROR($G78*$H78,""))</f>
        <v/>
      </c>
      <c r="J78" s="40" t="n"/>
      <c r="K78" s="40" t="n"/>
      <c r="L78" s="17">
        <f>IF($A78="","",IF(OR($F78="Won",$F78="Lost"),"Closed",IF($K78="","Next action needed",IF($K78&lt;Assumptions!$B$4,"Check overdue action",IF(AND($J78&lt;&gt;"",$J78&lt;Assumptions!$B$4),"Check target date","Planned")))))</f>
        <v/>
      </c>
      <c r="M78" s="27" t="n"/>
      <c r="N78">
        <f>IF(Assumptions!$A$84="","",Assumptions!$A$84)</f>
        <v/>
      </c>
      <c r="O78">
        <f>IF(Assumptions!$B$84="","",Assumptions!$B$84)</f>
        <v/>
      </c>
    </row>
    <row r="79" ht="30" customHeight="1">
      <c r="A79" s="21" t="n"/>
      <c r="B79" s="21" t="n"/>
      <c r="C79" s="40" t="n"/>
      <c r="D79" s="21" t="n"/>
      <c r="E79" s="21" t="n"/>
      <c r="F79" s="23" t="n"/>
      <c r="G79" s="41" t="n"/>
      <c r="H79" s="25" t="n"/>
      <c r="I79" s="42">
        <f>IF(OR($A79="",$G79="",$H79=""),"",IFERROR($G79*$H79,""))</f>
        <v/>
      </c>
      <c r="J79" s="40" t="n"/>
      <c r="K79" s="40" t="n"/>
      <c r="L79" s="12">
        <f>IF($A79="","",IF(OR($F79="Won",$F79="Lost"),"Closed",IF($K79="","Next action needed",IF($K79&lt;Assumptions!$B$4,"Check overdue action",IF(AND($J79&lt;&gt;"",$J79&lt;Assumptions!$B$4),"Check target date","Planned")))))</f>
        <v/>
      </c>
      <c r="M79" s="27" t="n"/>
      <c r="N79">
        <f>IF(Assumptions!$A$85="","",Assumptions!$A$85)</f>
        <v/>
      </c>
      <c r="O79">
        <f>IF(Assumptions!$B$85="","",Assumptions!$B$85)</f>
        <v/>
      </c>
    </row>
    <row r="80" ht="30" customHeight="1">
      <c r="A80" s="21" t="n"/>
      <c r="B80" s="21" t="n"/>
      <c r="C80" s="40" t="n"/>
      <c r="D80" s="21" t="n"/>
      <c r="E80" s="21" t="n"/>
      <c r="F80" s="23" t="n"/>
      <c r="G80" s="41" t="n"/>
      <c r="H80" s="25" t="n"/>
      <c r="I80" s="43">
        <f>IF(OR($A80="",$G80="",$H80=""),"",IFERROR($G80*$H80,""))</f>
        <v/>
      </c>
      <c r="J80" s="40" t="n"/>
      <c r="K80" s="40" t="n"/>
      <c r="L80" s="17">
        <f>IF($A80="","",IF(OR($F80="Won",$F80="Lost"),"Closed",IF($K80="","Next action needed",IF($K80&lt;Assumptions!$B$4,"Check overdue action",IF(AND($J80&lt;&gt;"",$J80&lt;Assumptions!$B$4),"Check target date","Planned")))))</f>
        <v/>
      </c>
      <c r="M80" s="27" t="n"/>
      <c r="N80">
        <f>IF(Assumptions!$A$86="","",Assumptions!$A$86)</f>
        <v/>
      </c>
      <c r="O80">
        <f>IF(Assumptions!$B$86="","",Assumptions!$B$86)</f>
        <v/>
      </c>
    </row>
    <row r="81" ht="30" customHeight="1">
      <c r="A81" s="21" t="n"/>
      <c r="B81" s="21" t="n"/>
      <c r="C81" s="40" t="n"/>
      <c r="D81" s="21" t="n"/>
      <c r="E81" s="21" t="n"/>
      <c r="F81" s="23" t="n"/>
      <c r="G81" s="41" t="n"/>
      <c r="H81" s="25" t="n"/>
      <c r="I81" s="42">
        <f>IF(OR($A81="",$G81="",$H81=""),"",IFERROR($G81*$H81,""))</f>
        <v/>
      </c>
      <c r="J81" s="40" t="n"/>
      <c r="K81" s="40" t="n"/>
      <c r="L81" s="12">
        <f>IF($A81="","",IF(OR($F81="Won",$F81="Lost"),"Closed",IF($K81="","Next action needed",IF($K81&lt;Assumptions!$B$4,"Check overdue action",IF(AND($J81&lt;&gt;"",$J81&lt;Assumptions!$B$4),"Check target date","Planned")))))</f>
        <v/>
      </c>
      <c r="M81" s="27" t="n"/>
      <c r="N81">
        <f>IF(Assumptions!$A$87="","",Assumptions!$A$87)</f>
        <v/>
      </c>
      <c r="O81">
        <f>IF(Assumptions!$B$87="","",Assumptions!$B$87)</f>
        <v/>
      </c>
    </row>
    <row r="82" ht="30" customHeight="1">
      <c r="A82" s="21" t="n"/>
      <c r="B82" s="21" t="n"/>
      <c r="C82" s="40" t="n"/>
      <c r="D82" s="21" t="n"/>
      <c r="E82" s="21" t="n"/>
      <c r="F82" s="23" t="n"/>
      <c r="G82" s="41" t="n"/>
      <c r="H82" s="25" t="n"/>
      <c r="I82" s="43">
        <f>IF(OR($A82="",$G82="",$H82=""),"",IFERROR($G82*$H82,""))</f>
        <v/>
      </c>
      <c r="J82" s="40" t="n"/>
      <c r="K82" s="40" t="n"/>
      <c r="L82" s="17">
        <f>IF($A82="","",IF(OR($F82="Won",$F82="Lost"),"Closed",IF($K82="","Next action needed",IF($K82&lt;Assumptions!$B$4,"Check overdue action",IF(AND($J82&lt;&gt;"",$J82&lt;Assumptions!$B$4),"Check target date","Planned")))))</f>
        <v/>
      </c>
      <c r="M82" s="27" t="n"/>
      <c r="N82">
        <f>IF(Assumptions!$A$88="","",Assumptions!$A$88)</f>
        <v/>
      </c>
      <c r="O82">
        <f>IF(Assumptions!$B$88="","",Assumptions!$B$88)</f>
        <v/>
      </c>
    </row>
    <row r="83" ht="30" customHeight="1">
      <c r="A83" s="21" t="n"/>
      <c r="B83" s="21" t="n"/>
      <c r="C83" s="40" t="n"/>
      <c r="D83" s="21" t="n"/>
      <c r="E83" s="21" t="n"/>
      <c r="F83" s="23" t="n"/>
      <c r="G83" s="41" t="n"/>
      <c r="H83" s="25" t="n"/>
      <c r="I83" s="42">
        <f>IF(OR($A83="",$G83="",$H83=""),"",IFERROR($G83*$H83,""))</f>
        <v/>
      </c>
      <c r="J83" s="40" t="n"/>
      <c r="K83" s="40" t="n"/>
      <c r="L83" s="12">
        <f>IF($A83="","",IF(OR($F83="Won",$F83="Lost"),"Closed",IF($K83="","Next action needed",IF($K83&lt;Assumptions!$B$4,"Check overdue action",IF(AND($J83&lt;&gt;"",$J83&lt;Assumptions!$B$4),"Check target date","Planned")))))</f>
        <v/>
      </c>
      <c r="M83" s="27" t="n"/>
      <c r="N83">
        <f>IF(Assumptions!$A$89="","",Assumptions!$A$89)</f>
        <v/>
      </c>
      <c r="O83">
        <f>IF(Assumptions!$B$89="","",Assumptions!$B$89)</f>
        <v/>
      </c>
    </row>
    <row r="84" ht="30" customHeight="1">
      <c r="A84" s="21" t="n"/>
      <c r="B84" s="21" t="n"/>
      <c r="C84" s="40" t="n"/>
      <c r="D84" s="21" t="n"/>
      <c r="E84" s="21" t="n"/>
      <c r="F84" s="23" t="n"/>
      <c r="G84" s="41" t="n"/>
      <c r="H84" s="25" t="n"/>
      <c r="I84" s="43">
        <f>IF(OR($A84="",$G84="",$H84=""),"",IFERROR($G84*$H84,""))</f>
        <v/>
      </c>
      <c r="J84" s="40" t="n"/>
      <c r="K84" s="40" t="n"/>
      <c r="L84" s="17">
        <f>IF($A84="","",IF(OR($F84="Won",$F84="Lost"),"Closed",IF($K84="","Next action needed",IF($K84&lt;Assumptions!$B$4,"Check overdue action",IF(AND($J84&lt;&gt;"",$J84&lt;Assumptions!$B$4),"Check target date","Planned")))))</f>
        <v/>
      </c>
      <c r="M84" s="27" t="n"/>
      <c r="N84">
        <f>IF(Assumptions!$A$90="","",Assumptions!$A$90)</f>
        <v/>
      </c>
      <c r="O84">
        <f>IF(Assumptions!$B$90="","",Assumptions!$B$90)</f>
        <v/>
      </c>
    </row>
    <row r="85" ht="30" customHeight="1">
      <c r="A85" s="21" t="n"/>
      <c r="B85" s="21" t="n"/>
      <c r="C85" s="40" t="n"/>
      <c r="D85" s="21" t="n"/>
      <c r="E85" s="21" t="n"/>
      <c r="F85" s="23" t="n"/>
      <c r="G85" s="41" t="n"/>
      <c r="H85" s="25" t="n"/>
      <c r="I85" s="42">
        <f>IF(OR($A85="",$G85="",$H85=""),"",IFERROR($G85*$H85,""))</f>
        <v/>
      </c>
      <c r="J85" s="40" t="n"/>
      <c r="K85" s="40" t="n"/>
      <c r="L85" s="12">
        <f>IF($A85="","",IF(OR($F85="Won",$F85="Lost"),"Closed",IF($K85="","Next action needed",IF($K85&lt;Assumptions!$B$4,"Check overdue action",IF(AND($J85&lt;&gt;"",$J85&lt;Assumptions!$B$4),"Check target date","Planned")))))</f>
        <v/>
      </c>
      <c r="M85" s="27" t="n"/>
      <c r="N85">
        <f>IF(Assumptions!$A$91="","",Assumptions!$A$91)</f>
        <v/>
      </c>
      <c r="O85">
        <f>IF(Assumptions!$B$91="","",Assumptions!$B$91)</f>
        <v/>
      </c>
    </row>
    <row r="86" ht="30" customHeight="1">
      <c r="A86" s="21" t="n"/>
      <c r="B86" s="21" t="n"/>
      <c r="C86" s="40" t="n"/>
      <c r="D86" s="21" t="n"/>
      <c r="E86" s="21" t="n"/>
      <c r="F86" s="23" t="n"/>
      <c r="G86" s="41" t="n"/>
      <c r="H86" s="25" t="n"/>
      <c r="I86" s="43">
        <f>IF(OR($A86="",$G86="",$H86=""),"",IFERROR($G86*$H86,""))</f>
        <v/>
      </c>
      <c r="J86" s="40" t="n"/>
      <c r="K86" s="40" t="n"/>
      <c r="L86" s="17">
        <f>IF($A86="","",IF(OR($F86="Won",$F86="Lost"),"Closed",IF($K86="","Next action needed",IF($K86&lt;Assumptions!$B$4,"Check overdue action",IF(AND($J86&lt;&gt;"",$J86&lt;Assumptions!$B$4),"Check target date","Planned")))))</f>
        <v/>
      </c>
      <c r="M86" s="27" t="n"/>
      <c r="N86">
        <f>IF(Assumptions!$A$92="","",Assumptions!$A$92)</f>
        <v/>
      </c>
      <c r="O86">
        <f>IF(Assumptions!$B$92="","",Assumptions!$B$92)</f>
        <v/>
      </c>
    </row>
    <row r="87" ht="30" customHeight="1">
      <c r="A87" s="21" t="n"/>
      <c r="B87" s="21" t="n"/>
      <c r="C87" s="40" t="n"/>
      <c r="D87" s="21" t="n"/>
      <c r="E87" s="21" t="n"/>
      <c r="F87" s="23" t="n"/>
      <c r="G87" s="41" t="n"/>
      <c r="H87" s="25" t="n"/>
      <c r="I87" s="42">
        <f>IF(OR($A87="",$G87="",$H87=""),"",IFERROR($G87*$H87,""))</f>
        <v/>
      </c>
      <c r="J87" s="40" t="n"/>
      <c r="K87" s="40" t="n"/>
      <c r="L87" s="12">
        <f>IF($A87="","",IF(OR($F87="Won",$F87="Lost"),"Closed",IF($K87="","Next action needed",IF($K87&lt;Assumptions!$B$4,"Check overdue action",IF(AND($J87&lt;&gt;"",$J87&lt;Assumptions!$B$4),"Check target date","Planned")))))</f>
        <v/>
      </c>
      <c r="M87" s="27" t="n"/>
      <c r="N87">
        <f>IF(Assumptions!$A$93="","",Assumptions!$A$93)</f>
        <v/>
      </c>
      <c r="O87">
        <f>IF(Assumptions!$B$93="","",Assumptions!$B$93)</f>
        <v/>
      </c>
    </row>
    <row r="88" ht="30" customHeight="1">
      <c r="A88" s="21" t="n"/>
      <c r="B88" s="21" t="n"/>
      <c r="C88" s="40" t="n"/>
      <c r="D88" s="21" t="n"/>
      <c r="E88" s="21" t="n"/>
      <c r="F88" s="23" t="n"/>
      <c r="G88" s="41" t="n"/>
      <c r="H88" s="25" t="n"/>
      <c r="I88" s="43">
        <f>IF(OR($A88="",$G88="",$H88=""),"",IFERROR($G88*$H88,""))</f>
        <v/>
      </c>
      <c r="J88" s="40" t="n"/>
      <c r="K88" s="40" t="n"/>
      <c r="L88" s="17">
        <f>IF($A88="","",IF(OR($F88="Won",$F88="Lost"),"Closed",IF($K88="","Next action needed",IF($K88&lt;Assumptions!$B$4,"Check overdue action",IF(AND($J88&lt;&gt;"",$J88&lt;Assumptions!$B$4),"Check target date","Planned")))))</f>
        <v/>
      </c>
      <c r="M88" s="27" t="n"/>
      <c r="N88">
        <f>IF(Assumptions!$A$94="","",Assumptions!$A$94)</f>
        <v/>
      </c>
      <c r="O88">
        <f>IF(Assumptions!$B$94="","",Assumptions!$B$94)</f>
        <v/>
      </c>
    </row>
    <row r="89" ht="30" customHeight="1">
      <c r="A89" s="21" t="n"/>
      <c r="B89" s="21" t="n"/>
      <c r="C89" s="40" t="n"/>
      <c r="D89" s="21" t="n"/>
      <c r="E89" s="21" t="n"/>
      <c r="F89" s="23" t="n"/>
      <c r="G89" s="41" t="n"/>
      <c r="H89" s="25" t="n"/>
      <c r="I89" s="42">
        <f>IF(OR($A89="",$G89="",$H89=""),"",IFERROR($G89*$H89,""))</f>
        <v/>
      </c>
      <c r="J89" s="40" t="n"/>
      <c r="K89" s="40" t="n"/>
      <c r="L89" s="12">
        <f>IF($A89="","",IF(OR($F89="Won",$F89="Lost"),"Closed",IF($K89="","Next action needed",IF($K89&lt;Assumptions!$B$4,"Check overdue action",IF(AND($J89&lt;&gt;"",$J89&lt;Assumptions!$B$4),"Check target date","Planned")))))</f>
        <v/>
      </c>
      <c r="M89" s="27" t="n"/>
      <c r="N89">
        <f>IF(Assumptions!$A$95="","",Assumptions!$A$95)</f>
        <v/>
      </c>
      <c r="O89">
        <f>IF(Assumptions!$B$95="","",Assumptions!$B$95)</f>
        <v/>
      </c>
    </row>
    <row r="90" ht="30" customHeight="1">
      <c r="A90" s="21" t="n"/>
      <c r="B90" s="21" t="n"/>
      <c r="C90" s="40" t="n"/>
      <c r="D90" s="21" t="n"/>
      <c r="E90" s="21" t="n"/>
      <c r="F90" s="23" t="n"/>
      <c r="G90" s="41" t="n"/>
      <c r="H90" s="25" t="n"/>
      <c r="I90" s="43">
        <f>IF(OR($A90="",$G90="",$H90=""),"",IFERROR($G90*$H90,""))</f>
        <v/>
      </c>
      <c r="J90" s="40" t="n"/>
      <c r="K90" s="40" t="n"/>
      <c r="L90" s="17">
        <f>IF($A90="","",IF(OR($F90="Won",$F90="Lost"),"Closed",IF($K90="","Next action needed",IF($K90&lt;Assumptions!$B$4,"Check overdue action",IF(AND($J90&lt;&gt;"",$J90&lt;Assumptions!$B$4),"Check target date","Planned")))))</f>
        <v/>
      </c>
      <c r="M90" s="27" t="n"/>
      <c r="N90">
        <f>IF(Assumptions!$A$96="","",Assumptions!$A$96)</f>
        <v/>
      </c>
      <c r="O90">
        <f>IF(Assumptions!$B$96="","",Assumptions!$B$96)</f>
        <v/>
      </c>
    </row>
    <row r="91" ht="30" customHeight="1">
      <c r="A91" s="21" t="n"/>
      <c r="B91" s="21" t="n"/>
      <c r="C91" s="40" t="n"/>
      <c r="D91" s="21" t="n"/>
      <c r="E91" s="21" t="n"/>
      <c r="F91" s="23" t="n"/>
      <c r="G91" s="41" t="n"/>
      <c r="H91" s="25" t="n"/>
      <c r="I91" s="42">
        <f>IF(OR($A91="",$G91="",$H91=""),"",IFERROR($G91*$H91,""))</f>
        <v/>
      </c>
      <c r="J91" s="40" t="n"/>
      <c r="K91" s="40" t="n"/>
      <c r="L91" s="12">
        <f>IF($A91="","",IF(OR($F91="Won",$F91="Lost"),"Closed",IF($K91="","Next action needed",IF($K91&lt;Assumptions!$B$4,"Check overdue action",IF(AND($J91&lt;&gt;"",$J91&lt;Assumptions!$B$4),"Check target date","Planned")))))</f>
        <v/>
      </c>
      <c r="M91" s="27" t="n"/>
      <c r="N91">
        <f>IF(Assumptions!$A$97="","",Assumptions!$A$97)</f>
        <v/>
      </c>
      <c r="O91">
        <f>IF(Assumptions!$B$97="","",Assumptions!$B$97)</f>
        <v/>
      </c>
    </row>
    <row r="92" ht="30" customHeight="1">
      <c r="A92" s="21" t="n"/>
      <c r="B92" s="21" t="n"/>
      <c r="C92" s="40" t="n"/>
      <c r="D92" s="21" t="n"/>
      <c r="E92" s="21" t="n"/>
      <c r="F92" s="23" t="n"/>
      <c r="G92" s="41" t="n"/>
      <c r="H92" s="25" t="n"/>
      <c r="I92" s="43">
        <f>IF(OR($A92="",$G92="",$H92=""),"",IFERROR($G92*$H92,""))</f>
        <v/>
      </c>
      <c r="J92" s="40" t="n"/>
      <c r="K92" s="40" t="n"/>
      <c r="L92" s="17">
        <f>IF($A92="","",IF(OR($F92="Won",$F92="Lost"),"Closed",IF($K92="","Next action needed",IF($K92&lt;Assumptions!$B$4,"Check overdue action",IF(AND($J92&lt;&gt;"",$J92&lt;Assumptions!$B$4),"Check target date","Planned")))))</f>
        <v/>
      </c>
      <c r="M92" s="27" t="n"/>
      <c r="N92">
        <f>IF(Assumptions!$A$98="","",Assumptions!$A$98)</f>
        <v/>
      </c>
      <c r="O92">
        <f>IF(Assumptions!$B$98="","",Assumptions!$B$98)</f>
        <v/>
      </c>
    </row>
    <row r="93" ht="30" customHeight="1">
      <c r="A93" s="21" t="n"/>
      <c r="B93" s="21" t="n"/>
      <c r="C93" s="40" t="n"/>
      <c r="D93" s="21" t="n"/>
      <c r="E93" s="21" t="n"/>
      <c r="F93" s="23" t="n"/>
      <c r="G93" s="41" t="n"/>
      <c r="H93" s="25" t="n"/>
      <c r="I93" s="42">
        <f>IF(OR($A93="",$G93="",$H93=""),"",IFERROR($G93*$H93,""))</f>
        <v/>
      </c>
      <c r="J93" s="40" t="n"/>
      <c r="K93" s="40" t="n"/>
      <c r="L93" s="12">
        <f>IF($A93="","",IF(OR($F93="Won",$F93="Lost"),"Closed",IF($K93="","Next action needed",IF($K93&lt;Assumptions!$B$4,"Check overdue action",IF(AND($J93&lt;&gt;"",$J93&lt;Assumptions!$B$4),"Check target date","Planned")))))</f>
        <v/>
      </c>
      <c r="M93" s="27" t="n"/>
      <c r="N93">
        <f>IF(Assumptions!$A$99="","",Assumptions!$A$99)</f>
        <v/>
      </c>
      <c r="O93">
        <f>IF(Assumptions!$B$99="","",Assumptions!$B$99)</f>
        <v/>
      </c>
    </row>
    <row r="94" ht="30" customHeight="1">
      <c r="A94" s="21" t="n"/>
      <c r="B94" s="21" t="n"/>
      <c r="C94" s="40" t="n"/>
      <c r="D94" s="21" t="n"/>
      <c r="E94" s="21" t="n"/>
      <c r="F94" s="23" t="n"/>
      <c r="G94" s="41" t="n"/>
      <c r="H94" s="25" t="n"/>
      <c r="I94" s="43">
        <f>IF(OR($A94="",$G94="",$H94=""),"",IFERROR($G94*$H94,""))</f>
        <v/>
      </c>
      <c r="J94" s="40" t="n"/>
      <c r="K94" s="40" t="n"/>
      <c r="L94" s="17">
        <f>IF($A94="","",IF(OR($F94="Won",$F94="Lost"),"Closed",IF($K94="","Next action needed",IF($K94&lt;Assumptions!$B$4,"Check overdue action",IF(AND($J94&lt;&gt;"",$J94&lt;Assumptions!$B$4),"Check target date","Planned")))))</f>
        <v/>
      </c>
      <c r="M94" s="27" t="n"/>
      <c r="N94">
        <f>IF(Assumptions!$A$100="","",Assumptions!$A$100)</f>
        <v/>
      </c>
      <c r="O94">
        <f>IF(Assumptions!$B$100="","",Assumptions!$B$100)</f>
        <v/>
      </c>
    </row>
    <row r="95" ht="30" customHeight="1">
      <c r="A95" s="21" t="n"/>
      <c r="B95" s="21" t="n"/>
      <c r="C95" s="40" t="n"/>
      <c r="D95" s="21" t="n"/>
      <c r="E95" s="21" t="n"/>
      <c r="F95" s="23" t="n"/>
      <c r="G95" s="41" t="n"/>
      <c r="H95" s="25" t="n"/>
      <c r="I95" s="42">
        <f>IF(OR($A95="",$G95="",$H95=""),"",IFERROR($G95*$H95,""))</f>
        <v/>
      </c>
      <c r="J95" s="40" t="n"/>
      <c r="K95" s="40" t="n"/>
      <c r="L95" s="12">
        <f>IF($A95="","",IF(OR($F95="Won",$F95="Lost"),"Closed",IF($K95="","Next action needed",IF($K95&lt;Assumptions!$B$4,"Check overdue action",IF(AND($J95&lt;&gt;"",$J95&lt;Assumptions!$B$4),"Check target date","Planned")))))</f>
        <v/>
      </c>
      <c r="M95" s="27" t="n"/>
      <c r="N95">
        <f>IF(Assumptions!$A$101="","",Assumptions!$A$101)</f>
        <v/>
      </c>
      <c r="O95">
        <f>IF(Assumptions!$B$101="","",Assumptions!$B$101)</f>
        <v/>
      </c>
    </row>
    <row r="96" ht="30" customHeight="1">
      <c r="A96" s="21" t="n"/>
      <c r="B96" s="21" t="n"/>
      <c r="C96" s="40" t="n"/>
      <c r="D96" s="21" t="n"/>
      <c r="E96" s="21" t="n"/>
      <c r="F96" s="23" t="n"/>
      <c r="G96" s="41" t="n"/>
      <c r="H96" s="25" t="n"/>
      <c r="I96" s="43">
        <f>IF(OR($A96="",$G96="",$H96=""),"",IFERROR($G96*$H96,""))</f>
        <v/>
      </c>
      <c r="J96" s="40" t="n"/>
      <c r="K96" s="40" t="n"/>
      <c r="L96" s="17">
        <f>IF($A96="","",IF(OR($F96="Won",$F96="Lost"),"Closed",IF($K96="","Next action needed",IF($K96&lt;Assumptions!$B$4,"Check overdue action",IF(AND($J96&lt;&gt;"",$J96&lt;Assumptions!$B$4),"Check target date","Planned")))))</f>
        <v/>
      </c>
      <c r="M96" s="27" t="n"/>
      <c r="N96">
        <f>IF(Assumptions!$A$102="","",Assumptions!$A$102)</f>
        <v/>
      </c>
      <c r="O96">
        <f>IF(Assumptions!$B$102="","",Assumptions!$B$102)</f>
        <v/>
      </c>
    </row>
    <row r="97" ht="30" customHeight="1">
      <c r="A97" s="21" t="n"/>
      <c r="B97" s="21" t="n"/>
      <c r="C97" s="40" t="n"/>
      <c r="D97" s="21" t="n"/>
      <c r="E97" s="21" t="n"/>
      <c r="F97" s="23" t="n"/>
      <c r="G97" s="41" t="n"/>
      <c r="H97" s="25" t="n"/>
      <c r="I97" s="42">
        <f>IF(OR($A97="",$G97="",$H97=""),"",IFERROR($G97*$H97,""))</f>
        <v/>
      </c>
      <c r="J97" s="40" t="n"/>
      <c r="K97" s="40" t="n"/>
      <c r="L97" s="12">
        <f>IF($A97="","",IF(OR($F97="Won",$F97="Lost"),"Closed",IF($K97="","Next action needed",IF($K97&lt;Assumptions!$B$4,"Check overdue action",IF(AND($J97&lt;&gt;"",$J97&lt;Assumptions!$B$4),"Check target date","Planned")))))</f>
        <v/>
      </c>
      <c r="M97" s="27" t="n"/>
      <c r="N97">
        <f>IF(Assumptions!$A$103="","",Assumptions!$A$103)</f>
        <v/>
      </c>
      <c r="O97">
        <f>IF(Assumptions!$B$103="","",Assumptions!$B$103)</f>
        <v/>
      </c>
    </row>
    <row r="98" ht="30" customHeight="1">
      <c r="A98" s="21" t="n"/>
      <c r="B98" s="21" t="n"/>
      <c r="C98" s="40" t="n"/>
      <c r="D98" s="21" t="n"/>
      <c r="E98" s="21" t="n"/>
      <c r="F98" s="23" t="n"/>
      <c r="G98" s="41" t="n"/>
      <c r="H98" s="25" t="n"/>
      <c r="I98" s="43">
        <f>IF(OR($A98="",$G98="",$H98=""),"",IFERROR($G98*$H98,""))</f>
        <v/>
      </c>
      <c r="J98" s="40" t="n"/>
      <c r="K98" s="40" t="n"/>
      <c r="L98" s="17">
        <f>IF($A98="","",IF(OR($F98="Won",$F98="Lost"),"Closed",IF($K98="","Next action needed",IF($K98&lt;Assumptions!$B$4,"Check overdue action",IF(AND($J98&lt;&gt;"",$J98&lt;Assumptions!$B$4),"Check target date","Planned")))))</f>
        <v/>
      </c>
      <c r="M98" s="27" t="n"/>
      <c r="N98">
        <f>IF(Assumptions!$A$104="","",Assumptions!$A$104)</f>
        <v/>
      </c>
      <c r="O98">
        <f>IF(Assumptions!$B$104="","",Assumptions!$B$104)</f>
        <v/>
      </c>
    </row>
    <row r="99" ht="30" customHeight="1">
      <c r="A99" s="21" t="n"/>
      <c r="B99" s="21" t="n"/>
      <c r="C99" s="40" t="n"/>
      <c r="D99" s="21" t="n"/>
      <c r="E99" s="21" t="n"/>
      <c r="F99" s="23" t="n"/>
      <c r="G99" s="41" t="n"/>
      <c r="H99" s="25" t="n"/>
      <c r="I99" s="42">
        <f>IF(OR($A99="",$G99="",$H99=""),"",IFERROR($G99*$H99,""))</f>
        <v/>
      </c>
      <c r="J99" s="40" t="n"/>
      <c r="K99" s="40" t="n"/>
      <c r="L99" s="12">
        <f>IF($A99="","",IF(OR($F99="Won",$F99="Lost"),"Closed",IF($K99="","Next action needed",IF($K99&lt;Assumptions!$B$4,"Check overdue action",IF(AND($J99&lt;&gt;"",$J99&lt;Assumptions!$B$4),"Check target date","Planned")))))</f>
        <v/>
      </c>
      <c r="M99" s="27" t="n"/>
      <c r="N99">
        <f>IF(Assumptions!$A$105="","",Assumptions!$A$105)</f>
        <v/>
      </c>
      <c r="O99">
        <f>IF(Assumptions!$B$105="","",Assumptions!$B$105)</f>
        <v/>
      </c>
    </row>
    <row r="100" ht="30" customHeight="1">
      <c r="A100" s="21" t="n"/>
      <c r="B100" s="21" t="n"/>
      <c r="C100" s="40" t="n"/>
      <c r="D100" s="21" t="n"/>
      <c r="E100" s="21" t="n"/>
      <c r="F100" s="23" t="n"/>
      <c r="G100" s="41" t="n"/>
      <c r="H100" s="25" t="n"/>
      <c r="I100" s="43">
        <f>IF(OR($A100="",$G100="",$H100=""),"",IFERROR($G100*$H100,""))</f>
        <v/>
      </c>
      <c r="J100" s="40" t="n"/>
      <c r="K100" s="40" t="n"/>
      <c r="L100" s="17">
        <f>IF($A100="","",IF(OR($F100="Won",$F100="Lost"),"Closed",IF($K100="","Next action needed",IF($K100&lt;Assumptions!$B$4,"Check overdue action",IF(AND($J100&lt;&gt;"",$J100&lt;Assumptions!$B$4),"Check target date","Planned")))))</f>
        <v/>
      </c>
      <c r="M100" s="27" t="n"/>
      <c r="N100">
        <f>IF(Assumptions!$A$106="","",Assumptions!$A$106)</f>
        <v/>
      </c>
      <c r="O100">
        <f>IF(Assumptions!$B$106="","",Assumptions!$B$106)</f>
        <v/>
      </c>
    </row>
    <row r="101" ht="30" customHeight="1">
      <c r="A101" s="21" t="n"/>
      <c r="B101" s="21" t="n"/>
      <c r="C101" s="40" t="n"/>
      <c r="D101" s="21" t="n"/>
      <c r="E101" s="21" t="n"/>
      <c r="F101" s="23" t="n"/>
      <c r="G101" s="41" t="n"/>
      <c r="H101" s="25" t="n"/>
      <c r="I101" s="42">
        <f>IF(OR($A101="",$G101="",$H101=""),"",IFERROR($G101*$H101,""))</f>
        <v/>
      </c>
      <c r="J101" s="40" t="n"/>
      <c r="K101" s="40" t="n"/>
      <c r="L101" s="12">
        <f>IF($A101="","",IF(OR($F101="Won",$F101="Lost"),"Closed",IF($K101="","Next action needed",IF($K101&lt;Assumptions!$B$4,"Check overdue action",IF(AND($J101&lt;&gt;"",$J101&lt;Assumptions!$B$4),"Check target date","Planned")))))</f>
        <v/>
      </c>
      <c r="M101" s="27" t="n"/>
      <c r="N101">
        <f>IF(Assumptions!$A$107="","",Assumptions!$A$107)</f>
        <v/>
      </c>
      <c r="O101">
        <f>IF(Assumptions!$B$107="","",Assumptions!$B$107)</f>
        <v/>
      </c>
    </row>
    <row r="102" ht="30" customHeight="1">
      <c r="A102" s="21" t="n"/>
      <c r="B102" s="21" t="n"/>
      <c r="C102" s="40" t="n"/>
      <c r="D102" s="21" t="n"/>
      <c r="E102" s="21" t="n"/>
      <c r="F102" s="23" t="n"/>
      <c r="G102" s="41" t="n"/>
      <c r="H102" s="25" t="n"/>
      <c r="I102" s="43">
        <f>IF(OR($A102="",$G102="",$H102=""),"",IFERROR($G102*$H102,""))</f>
        <v/>
      </c>
      <c r="J102" s="40" t="n"/>
      <c r="K102" s="40" t="n"/>
      <c r="L102" s="17">
        <f>IF($A102="","",IF(OR($F102="Won",$F102="Lost"),"Closed",IF($K102="","Next action needed",IF($K102&lt;Assumptions!$B$4,"Check overdue action",IF(AND($J102&lt;&gt;"",$J102&lt;Assumptions!$B$4),"Check target date","Planned")))))</f>
        <v/>
      </c>
      <c r="M102" s="27" t="n"/>
      <c r="N102">
        <f>IF(Assumptions!$A$108="","",Assumptions!$A$108)</f>
        <v/>
      </c>
      <c r="O102">
        <f>IF(Assumptions!$B$108="","",Assumptions!$B$108)</f>
        <v/>
      </c>
    </row>
    <row r="103" ht="30" customHeight="1">
      <c r="A103" s="21" t="n"/>
      <c r="B103" s="21" t="n"/>
      <c r="C103" s="40" t="n"/>
      <c r="D103" s="21" t="n"/>
      <c r="E103" s="21" t="n"/>
      <c r="F103" s="23" t="n"/>
      <c r="G103" s="41" t="n"/>
      <c r="H103" s="25" t="n"/>
      <c r="I103" s="42">
        <f>IF(OR($A103="",$G103="",$H103=""),"",IFERROR($G103*$H103,""))</f>
        <v/>
      </c>
      <c r="J103" s="40" t="n"/>
      <c r="K103" s="40" t="n"/>
      <c r="L103" s="12">
        <f>IF($A103="","",IF(OR($F103="Won",$F103="Lost"),"Closed",IF($K103="","Next action needed",IF($K103&lt;Assumptions!$B$4,"Check overdue action",IF(AND($J103&lt;&gt;"",$J103&lt;Assumptions!$B$4),"Check target date","Planned")))))</f>
        <v/>
      </c>
      <c r="M103" s="27" t="n"/>
      <c r="N103">
        <f>IF(Assumptions!$A$109="","",Assumptions!$A$109)</f>
        <v/>
      </c>
      <c r="O103">
        <f>IF(Assumptions!$B$109="","",Assumptions!$B$109)</f>
        <v/>
      </c>
    </row>
    <row r="104" ht="30" customHeight="1">
      <c r="A104" s="21" t="n"/>
      <c r="B104" s="21" t="n"/>
      <c r="C104" s="40" t="n"/>
      <c r="D104" s="21" t="n"/>
      <c r="E104" s="21" t="n"/>
      <c r="F104" s="23" t="n"/>
      <c r="G104" s="41" t="n"/>
      <c r="H104" s="25" t="n"/>
      <c r="I104" s="43">
        <f>IF(OR($A104="",$G104="",$H104=""),"",IFERROR($G104*$H104,""))</f>
        <v/>
      </c>
      <c r="J104" s="40" t="n"/>
      <c r="K104" s="40" t="n"/>
      <c r="L104" s="17">
        <f>IF($A104="","",IF(OR($F104="Won",$F104="Lost"),"Closed",IF($K104="","Next action needed",IF($K104&lt;Assumptions!$B$4,"Check overdue action",IF(AND($J104&lt;&gt;"",$J104&lt;Assumptions!$B$4),"Check target date","Planned")))))</f>
        <v/>
      </c>
      <c r="M104" s="27" t="n"/>
      <c r="N104">
        <f>IF(Assumptions!$A$110="","",Assumptions!$A$110)</f>
        <v/>
      </c>
      <c r="O104">
        <f>IF(Assumptions!$B$110="","",Assumptions!$B$110)</f>
        <v/>
      </c>
    </row>
  </sheetData>
  <autoFilter ref="A4:M104"/>
  <mergeCells count="1">
    <mergeCell ref="A1:M1"/>
  </mergeCells>
  <conditionalFormatting sqref="L5:L104">
    <cfRule type="expression" priority="1" dxfId="1">
      <formula>AND($A5&lt;&gt;"",OR($L5="Check overdue action",$L5="Check target date",$L5="Next action needed"))</formula>
    </cfRule>
    <cfRule type="expression" priority="2" dxfId="0">
      <formula>AND($A5&lt;&gt;"",$L5="Planned")</formula>
    </cfRule>
  </conditionalFormatting>
  <dataValidations count="6">
    <dataValidation sqref="D5:D104" showDropDown="0" showInputMessage="1" showErrorMessage="1" allowBlank="0" errorTitle="Check Territory" error="Select a territory from the editable Assumptions list or leave it blank for review." promptTitle="Territory" prompt="Choose a territory maintained on the Assumptions sheet." type="list">
      <formula1>$N$5:$N$104</formula1>
    </dataValidation>
    <dataValidation sqref="E5:E104" showDropDown="0" showInputMessage="0" showErrorMessage="1" allowBlank="0" errorTitle="Check Owner" error="Select an owner from the editable Assumptions list." type="list">
      <formula1>$O$5:$O$104</formula1>
    </dataValidation>
    <dataValidation sqref="F5:F104" showDropDown="0" showInputMessage="0" showErrorMessage="1" allowBlank="0" errorTitle="Check Stage" error="Select New, Contacted, Discovery, Quoted, Won, Lost, or Deferred." type="list">
      <formula1>"New,Contacted,Discovery,Quoted,Won,Lost,Deferred"</formula1>
    </dataValidation>
    <dataValidation sqref="G5:G104" showDropDown="0" showInputMessage="0" showErrorMessage="1" allowBlank="0" errorTitle="Check Premium Estimate" error="Enter an amount from $0.00 through the visible maximum estimated premium." type="decimal" operator="between">
      <formula1>0</formula1>
      <formula2>$P$2</formula2>
    </dataValidation>
    <dataValidation sqref="H5:H104" showDropDown="0" showInputMessage="0" showErrorMessage="1" allowBlank="0" errorTitle="Check Probability" error="Enter a probability from 0% through 100%." type="decimal" operator="between">
      <formula1>0</formula1>
      <formula2>1</formula2>
    </dataValidation>
    <dataValidation sqref="C5:C104 J5:K104" showDropDown="0" showInputMessage="0" showErrorMessage="1" allowBlank="0" errorTitle="Check Planning Date" error="Enter a date within the visible planning date limits." type="date" operator="between">
      <formula1>$P$3</formula1>
      <formula2>$P$4</formula2>
    </dataValidation>
  </dataValidations>
  <pageMargins left="0.25" right="0.25" top="0.5" bottom="0.5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  <col width="21" customWidth="1" min="3" max="3"/>
    <col width="19" customWidth="1" min="4" max="4"/>
    <col width="12" customWidth="1" min="5" max="5"/>
  </cols>
  <sheetData>
    <row r="1" ht="26" customHeight="1">
      <c r="A1" s="1" t="inlineStr">
        <is>
          <t>Insurance Territory Sales Planner — Assumptions</t>
        </is>
      </c>
      <c r="B1" s="34" t="n"/>
      <c r="C1" s="34" t="n"/>
      <c r="D1" s="34" t="n"/>
      <c r="E1" s="35" t="n"/>
    </row>
    <row r="2" ht="28" customHeight="1">
      <c r="A2" s="3" t="inlineStr">
        <is>
          <t>Orange cells are editable planning assumptions. All sample territories and producers are fictional.</t>
        </is>
      </c>
    </row>
    <row r="3" ht="20" customHeight="1">
      <c r="A3" s="4" t="inlineStr">
        <is>
          <t>Planning Controls</t>
        </is>
      </c>
      <c r="B3" s="4" t="n"/>
      <c r="C3" s="4" t="n"/>
      <c r="D3" s="4" t="n"/>
      <c r="E3" s="4" t="n"/>
    </row>
    <row r="4">
      <c r="A4" s="29" t="inlineStr">
        <is>
          <t>As of Date</t>
        </is>
      </c>
      <c r="B4" s="44" t="n">
        <v>46275</v>
      </c>
    </row>
    <row r="5">
      <c r="A5" s="29" t="inlineStr">
        <is>
          <t>Maximum Estimated Annual Premium</t>
        </is>
      </c>
      <c r="B5" s="41" t="n">
        <v>1000000</v>
      </c>
    </row>
    <row r="6">
      <c r="A6" s="29" t="inlineStr">
        <is>
          <t>Earliest Planning Date</t>
        </is>
      </c>
      <c r="B6" s="44" t="n">
        <v>45658</v>
      </c>
    </row>
    <row r="7">
      <c r="A7" s="29" t="inlineStr">
        <is>
          <t>Latest Planning Date</t>
        </is>
      </c>
      <c r="B7" s="44" t="n">
        <v>47118</v>
      </c>
    </row>
    <row r="8">
      <c r="A8" s="29" t="inlineStr">
        <is>
          <t>Maximum Annual Territory Goal</t>
        </is>
      </c>
      <c r="B8" s="41" t="n">
        <v>5000000</v>
      </c>
    </row>
    <row r="9">
      <c r="A9" s="29" t="inlineStr">
        <is>
          <t>Maximum Prospect Capacity</t>
        </is>
      </c>
      <c r="B9" s="31" t="n">
        <v>500</v>
      </c>
    </row>
    <row r="10" ht="30" customHeight="1">
      <c r="A10" s="10" t="inlineStr">
        <is>
          <t>Territory</t>
        </is>
      </c>
      <c r="B10" s="10" t="inlineStr">
        <is>
          <t>Default Owner</t>
        </is>
      </c>
      <c r="C10" s="10" t="inlineStr">
        <is>
          <t>Annual Premium Goal</t>
        </is>
      </c>
      <c r="D10" s="10" t="inlineStr">
        <is>
          <t>Prospect Capacity</t>
        </is>
      </c>
      <c r="E10" s="10" t="inlineStr">
        <is>
          <t>Active</t>
        </is>
      </c>
    </row>
    <row r="11" ht="20" customHeight="1">
      <c r="A11" s="21" t="inlineStr">
        <is>
          <t>North Harbor</t>
        </is>
      </c>
      <c r="B11" s="21" t="inlineStr">
        <is>
          <t>Fictional Producer 01</t>
        </is>
      </c>
      <c r="C11" s="45" t="n">
        <v>600000</v>
      </c>
      <c r="D11" s="33" t="n">
        <v>16</v>
      </c>
      <c r="E11" s="23" t="inlineStr">
        <is>
          <t>Yes</t>
        </is>
      </c>
    </row>
    <row r="12" ht="20" customHeight="1">
      <c r="A12" s="21" t="inlineStr">
        <is>
          <t>Pine Valley</t>
        </is>
      </c>
      <c r="B12" s="21" t="inlineStr">
        <is>
          <t>Fictional Producer 02</t>
        </is>
      </c>
      <c r="C12" s="45" t="n">
        <v>750000</v>
      </c>
      <c r="D12" s="33" t="n">
        <v>20</v>
      </c>
      <c r="E12" s="23" t="inlineStr">
        <is>
          <t>Yes</t>
        </is>
      </c>
    </row>
    <row r="13" ht="20" customHeight="1">
      <c r="A13" s="21" t="inlineStr">
        <is>
          <t>Copper Ridge</t>
        </is>
      </c>
      <c r="B13" s="21" t="inlineStr">
        <is>
          <t>Fictional Producer 03</t>
        </is>
      </c>
      <c r="C13" s="45" t="n">
        <v>500000</v>
      </c>
      <c r="D13" s="33" t="n">
        <v>14</v>
      </c>
      <c r="E13" s="23" t="inlineStr">
        <is>
          <t>Yes</t>
        </is>
      </c>
    </row>
    <row r="14" ht="20" customHeight="1">
      <c r="A14" s="21" t="inlineStr">
        <is>
          <t>Blue Mesa</t>
        </is>
      </c>
      <c r="B14" s="21" t="inlineStr">
        <is>
          <t>Fictional Producer 04</t>
        </is>
      </c>
      <c r="C14" s="45" t="n">
        <v>900000</v>
      </c>
      <c r="D14" s="33" t="n">
        <v>22</v>
      </c>
      <c r="E14" s="23" t="inlineStr">
        <is>
          <t>Yes</t>
        </is>
      </c>
    </row>
    <row r="15" ht="20" customHeight="1">
      <c r="A15" s="21" t="inlineStr">
        <is>
          <t>Cedar Coast</t>
        </is>
      </c>
      <c r="B15" s="21" t="inlineStr">
        <is>
          <t>Fictional Producer 05</t>
        </is>
      </c>
      <c r="C15" s="45" t="n">
        <v>650000</v>
      </c>
      <c r="D15" s="33" t="n">
        <v>18</v>
      </c>
      <c r="E15" s="23" t="inlineStr">
        <is>
          <t>Yes</t>
        </is>
      </c>
    </row>
    <row r="16" ht="20" customHeight="1">
      <c r="A16" s="21" t="inlineStr">
        <is>
          <t>Silver Prairie</t>
        </is>
      </c>
      <c r="B16" s="21" t="inlineStr">
        <is>
          <t>Fictional Producer 06</t>
        </is>
      </c>
      <c r="C16" s="45" t="n">
        <v>550000</v>
      </c>
      <c r="D16" s="33" t="n">
        <v>15</v>
      </c>
      <c r="E16" s="23" t="inlineStr">
        <is>
          <t>Yes</t>
        </is>
      </c>
    </row>
    <row r="17" ht="20" customHeight="1">
      <c r="A17" s="21" t="inlineStr">
        <is>
          <t>Red Canyon</t>
        </is>
      </c>
      <c r="B17" s="21" t="inlineStr">
        <is>
          <t>Fictional Producer 07</t>
        </is>
      </c>
      <c r="C17" s="45" t="n">
        <v>800000</v>
      </c>
      <c r="D17" s="33" t="n">
        <v>20</v>
      </c>
      <c r="E17" s="23" t="inlineStr">
        <is>
          <t>Yes</t>
        </is>
      </c>
    </row>
    <row r="18" ht="20" customHeight="1">
      <c r="A18" s="21" t="inlineStr">
        <is>
          <t>Lake District</t>
        </is>
      </c>
      <c r="B18" s="21" t="inlineStr">
        <is>
          <t>Fictional Producer 08</t>
        </is>
      </c>
      <c r="C18" s="45" t="n">
        <v>700000</v>
      </c>
      <c r="D18" s="33" t="n">
        <v>19</v>
      </c>
      <c r="E18" s="23" t="inlineStr">
        <is>
          <t>Yes</t>
        </is>
      </c>
    </row>
    <row r="19" ht="20" customHeight="1">
      <c r="A19" s="21" t="inlineStr">
        <is>
          <t>South Grove</t>
        </is>
      </c>
      <c r="B19" s="21" t="inlineStr">
        <is>
          <t>Fictional Producer 09</t>
        </is>
      </c>
      <c r="C19" s="45" t="n">
        <v>0</v>
      </c>
      <c r="D19" s="33" t="n">
        <v>0</v>
      </c>
      <c r="E19" s="23" t="inlineStr">
        <is>
          <t>No</t>
        </is>
      </c>
    </row>
    <row r="20" ht="20" customHeight="1">
      <c r="A20" s="21" t="inlineStr">
        <is>
          <t>Metro East</t>
        </is>
      </c>
      <c r="B20" s="21" t="inlineStr">
        <is>
          <t>Fictional Producer 10</t>
        </is>
      </c>
      <c r="C20" s="45" t="n">
        <v>5000000</v>
      </c>
      <c r="D20" s="33" t="n">
        <v>500</v>
      </c>
      <c r="E20" s="23" t="inlineStr">
        <is>
          <t>Yes</t>
        </is>
      </c>
    </row>
    <row r="21" ht="20" customHeight="1">
      <c r="A21" s="21" t="n"/>
      <c r="B21" s="21" t="n"/>
      <c r="C21" s="45" t="n"/>
      <c r="D21" s="33" t="n"/>
      <c r="E21" s="23" t="n"/>
    </row>
    <row r="22" ht="20" customHeight="1">
      <c r="A22" s="21" t="n"/>
      <c r="B22" s="21" t="n"/>
      <c r="C22" s="45" t="n"/>
      <c r="D22" s="33" t="n"/>
      <c r="E22" s="23" t="n"/>
    </row>
    <row r="23" ht="20" customHeight="1">
      <c r="A23" s="21" t="n"/>
      <c r="B23" s="21" t="n"/>
      <c r="C23" s="45" t="n"/>
      <c r="D23" s="33" t="n"/>
      <c r="E23" s="23" t="n"/>
    </row>
    <row r="24" ht="20" customHeight="1">
      <c r="A24" s="21" t="n"/>
      <c r="B24" s="21" t="n"/>
      <c r="C24" s="45" t="n"/>
      <c r="D24" s="33" t="n"/>
      <c r="E24" s="23" t="n"/>
    </row>
    <row r="25" ht="20" customHeight="1">
      <c r="A25" s="21" t="n"/>
      <c r="B25" s="21" t="n"/>
      <c r="C25" s="45" t="n"/>
      <c r="D25" s="33" t="n"/>
      <c r="E25" s="23" t="n"/>
    </row>
    <row r="26" ht="20" customHeight="1">
      <c r="A26" s="21" t="n"/>
      <c r="B26" s="21" t="n"/>
      <c r="C26" s="45" t="n"/>
      <c r="D26" s="33" t="n"/>
      <c r="E26" s="23" t="n"/>
    </row>
    <row r="27" ht="20" customHeight="1">
      <c r="A27" s="21" t="n"/>
      <c r="B27" s="21" t="n"/>
      <c r="C27" s="45" t="n"/>
      <c r="D27" s="33" t="n"/>
      <c r="E27" s="23" t="n"/>
    </row>
    <row r="28" ht="20" customHeight="1">
      <c r="A28" s="21" t="n"/>
      <c r="B28" s="21" t="n"/>
      <c r="C28" s="45" t="n"/>
      <c r="D28" s="33" t="n"/>
      <c r="E28" s="23" t="n"/>
    </row>
    <row r="29" ht="20" customHeight="1">
      <c r="A29" s="21" t="n"/>
      <c r="B29" s="21" t="n"/>
      <c r="C29" s="45" t="n"/>
      <c r="D29" s="33" t="n"/>
      <c r="E29" s="23" t="n"/>
    </row>
    <row r="30" ht="20" customHeight="1">
      <c r="A30" s="21" t="n"/>
      <c r="B30" s="21" t="n"/>
      <c r="C30" s="45" t="n"/>
      <c r="D30" s="33" t="n"/>
      <c r="E30" s="23" t="n"/>
    </row>
    <row r="31" ht="20" customHeight="1">
      <c r="A31" s="21" t="n"/>
      <c r="B31" s="21" t="n"/>
      <c r="C31" s="45" t="n"/>
      <c r="D31" s="33" t="n"/>
      <c r="E31" s="23" t="n"/>
    </row>
    <row r="32" ht="20" customHeight="1">
      <c r="A32" s="21" t="n"/>
      <c r="B32" s="21" t="n"/>
      <c r="C32" s="45" t="n"/>
      <c r="D32" s="33" t="n"/>
      <c r="E32" s="23" t="n"/>
    </row>
    <row r="33" ht="20" customHeight="1">
      <c r="A33" s="21" t="n"/>
      <c r="B33" s="21" t="n"/>
      <c r="C33" s="45" t="n"/>
      <c r="D33" s="33" t="n"/>
      <c r="E33" s="23" t="n"/>
    </row>
    <row r="34" ht="20" customHeight="1">
      <c r="A34" s="21" t="n"/>
      <c r="B34" s="21" t="n"/>
      <c r="C34" s="45" t="n"/>
      <c r="D34" s="33" t="n"/>
      <c r="E34" s="23" t="n"/>
    </row>
    <row r="35" ht="20" customHeight="1">
      <c r="A35" s="21" t="n"/>
      <c r="B35" s="21" t="n"/>
      <c r="C35" s="45" t="n"/>
      <c r="D35" s="33" t="n"/>
      <c r="E35" s="23" t="n"/>
    </row>
    <row r="36" ht="20" customHeight="1">
      <c r="A36" s="21" t="n"/>
      <c r="B36" s="21" t="n"/>
      <c r="C36" s="45" t="n"/>
      <c r="D36" s="33" t="n"/>
      <c r="E36" s="23" t="n"/>
    </row>
    <row r="37" ht="20" customHeight="1">
      <c r="A37" s="21" t="n"/>
      <c r="B37" s="21" t="n"/>
      <c r="C37" s="45" t="n"/>
      <c r="D37" s="33" t="n"/>
      <c r="E37" s="23" t="n"/>
    </row>
    <row r="38" ht="20" customHeight="1">
      <c r="A38" s="21" t="n"/>
      <c r="B38" s="21" t="n"/>
      <c r="C38" s="45" t="n"/>
      <c r="D38" s="33" t="n"/>
      <c r="E38" s="23" t="n"/>
    </row>
    <row r="39" ht="20" customHeight="1">
      <c r="A39" s="21" t="n"/>
      <c r="B39" s="21" t="n"/>
      <c r="C39" s="45" t="n"/>
      <c r="D39" s="33" t="n"/>
      <c r="E39" s="23" t="n"/>
    </row>
    <row r="40" ht="20" customHeight="1">
      <c r="A40" s="21" t="n"/>
      <c r="B40" s="21" t="n"/>
      <c r="C40" s="45" t="n"/>
      <c r="D40" s="33" t="n"/>
      <c r="E40" s="23" t="n"/>
    </row>
    <row r="41" ht="20" customHeight="1">
      <c r="A41" s="21" t="n"/>
      <c r="B41" s="21" t="n"/>
      <c r="C41" s="45" t="n"/>
      <c r="D41" s="33" t="n"/>
      <c r="E41" s="23" t="n"/>
    </row>
    <row r="42" ht="20" customHeight="1">
      <c r="A42" s="21" t="n"/>
      <c r="B42" s="21" t="n"/>
      <c r="C42" s="45" t="n"/>
      <c r="D42" s="33" t="n"/>
      <c r="E42" s="23" t="n"/>
    </row>
    <row r="43" ht="20" customHeight="1">
      <c r="A43" s="21" t="n"/>
      <c r="B43" s="21" t="n"/>
      <c r="C43" s="45" t="n"/>
      <c r="D43" s="33" t="n"/>
      <c r="E43" s="23" t="n"/>
    </row>
    <row r="44" ht="20" customHeight="1">
      <c r="A44" s="21" t="n"/>
      <c r="B44" s="21" t="n"/>
      <c r="C44" s="45" t="n"/>
      <c r="D44" s="33" t="n"/>
      <c r="E44" s="23" t="n"/>
    </row>
    <row r="45" ht="20" customHeight="1">
      <c r="A45" s="21" t="n"/>
      <c r="B45" s="21" t="n"/>
      <c r="C45" s="45" t="n"/>
      <c r="D45" s="33" t="n"/>
      <c r="E45" s="23" t="n"/>
    </row>
    <row r="46" ht="20" customHeight="1">
      <c r="A46" s="21" t="n"/>
      <c r="B46" s="21" t="n"/>
      <c r="C46" s="45" t="n"/>
      <c r="D46" s="33" t="n"/>
      <c r="E46" s="23" t="n"/>
    </row>
    <row r="47" ht="20" customHeight="1">
      <c r="A47" s="21" t="n"/>
      <c r="B47" s="21" t="n"/>
      <c r="C47" s="45" t="n"/>
      <c r="D47" s="33" t="n"/>
      <c r="E47" s="23" t="n"/>
    </row>
    <row r="48" ht="20" customHeight="1">
      <c r="A48" s="21" t="n"/>
      <c r="B48" s="21" t="n"/>
      <c r="C48" s="45" t="n"/>
      <c r="D48" s="33" t="n"/>
      <c r="E48" s="23" t="n"/>
    </row>
    <row r="49" ht="20" customHeight="1">
      <c r="A49" s="21" t="n"/>
      <c r="B49" s="21" t="n"/>
      <c r="C49" s="45" t="n"/>
      <c r="D49" s="33" t="n"/>
      <c r="E49" s="23" t="n"/>
    </row>
    <row r="50" ht="20" customHeight="1">
      <c r="A50" s="21" t="n"/>
      <c r="B50" s="21" t="n"/>
      <c r="C50" s="45" t="n"/>
      <c r="D50" s="33" t="n"/>
      <c r="E50" s="23" t="n"/>
    </row>
    <row r="51" ht="20" customHeight="1">
      <c r="A51" s="21" t="n"/>
      <c r="B51" s="21" t="n"/>
      <c r="C51" s="45" t="n"/>
      <c r="D51" s="33" t="n"/>
      <c r="E51" s="23" t="n"/>
    </row>
    <row r="52" ht="20" customHeight="1">
      <c r="A52" s="21" t="n"/>
      <c r="B52" s="21" t="n"/>
      <c r="C52" s="45" t="n"/>
      <c r="D52" s="33" t="n"/>
      <c r="E52" s="23" t="n"/>
    </row>
    <row r="53" ht="20" customHeight="1">
      <c r="A53" s="21" t="n"/>
      <c r="B53" s="21" t="n"/>
      <c r="C53" s="45" t="n"/>
      <c r="D53" s="33" t="n"/>
      <c r="E53" s="23" t="n"/>
    </row>
    <row r="54" ht="20" customHeight="1">
      <c r="A54" s="21" t="n"/>
      <c r="B54" s="21" t="n"/>
      <c r="C54" s="45" t="n"/>
      <c r="D54" s="33" t="n"/>
      <c r="E54" s="23" t="n"/>
    </row>
    <row r="55" ht="20" customHeight="1">
      <c r="A55" s="21" t="n"/>
      <c r="B55" s="21" t="n"/>
      <c r="C55" s="45" t="n"/>
      <c r="D55" s="33" t="n"/>
      <c r="E55" s="23" t="n"/>
    </row>
    <row r="56" ht="20" customHeight="1">
      <c r="A56" s="21" t="n"/>
      <c r="B56" s="21" t="n"/>
      <c r="C56" s="45" t="n"/>
      <c r="D56" s="33" t="n"/>
      <c r="E56" s="23" t="n"/>
    </row>
    <row r="57" ht="20" customHeight="1">
      <c r="A57" s="21" t="n"/>
      <c r="B57" s="21" t="n"/>
      <c r="C57" s="45" t="n"/>
      <c r="D57" s="33" t="n"/>
      <c r="E57" s="23" t="n"/>
    </row>
    <row r="58" ht="20" customHeight="1">
      <c r="A58" s="21" t="n"/>
      <c r="B58" s="21" t="n"/>
      <c r="C58" s="45" t="n"/>
      <c r="D58" s="33" t="n"/>
      <c r="E58" s="23" t="n"/>
    </row>
    <row r="59" ht="20" customHeight="1">
      <c r="A59" s="21" t="n"/>
      <c r="B59" s="21" t="n"/>
      <c r="C59" s="45" t="n"/>
      <c r="D59" s="33" t="n"/>
      <c r="E59" s="23" t="n"/>
    </row>
    <row r="60" ht="20" customHeight="1">
      <c r="A60" s="21" t="n"/>
      <c r="B60" s="21" t="n"/>
      <c r="C60" s="45" t="n"/>
      <c r="D60" s="33" t="n"/>
      <c r="E60" s="23" t="n"/>
    </row>
    <row r="61" ht="20" customHeight="1">
      <c r="A61" s="21" t="n"/>
      <c r="B61" s="21" t="n"/>
      <c r="C61" s="45" t="n"/>
      <c r="D61" s="33" t="n"/>
      <c r="E61" s="23" t="n"/>
    </row>
    <row r="62" ht="20" customHeight="1">
      <c r="A62" s="21" t="n"/>
      <c r="B62" s="21" t="n"/>
      <c r="C62" s="45" t="n"/>
      <c r="D62" s="33" t="n"/>
      <c r="E62" s="23" t="n"/>
    </row>
    <row r="63" ht="20" customHeight="1">
      <c r="A63" s="21" t="n"/>
      <c r="B63" s="21" t="n"/>
      <c r="C63" s="45" t="n"/>
      <c r="D63" s="33" t="n"/>
      <c r="E63" s="23" t="n"/>
    </row>
    <row r="64" ht="20" customHeight="1">
      <c r="A64" s="21" t="n"/>
      <c r="B64" s="21" t="n"/>
      <c r="C64" s="45" t="n"/>
      <c r="D64" s="33" t="n"/>
      <c r="E64" s="23" t="n"/>
    </row>
    <row r="65" ht="20" customHeight="1">
      <c r="A65" s="21" t="n"/>
      <c r="B65" s="21" t="n"/>
      <c r="C65" s="45" t="n"/>
      <c r="D65" s="33" t="n"/>
      <c r="E65" s="23" t="n"/>
    </row>
    <row r="66" ht="20" customHeight="1">
      <c r="A66" s="21" t="n"/>
      <c r="B66" s="21" t="n"/>
      <c r="C66" s="45" t="n"/>
      <c r="D66" s="33" t="n"/>
      <c r="E66" s="23" t="n"/>
    </row>
    <row r="67" ht="20" customHeight="1">
      <c r="A67" s="21" t="n"/>
      <c r="B67" s="21" t="n"/>
      <c r="C67" s="45" t="n"/>
      <c r="D67" s="33" t="n"/>
      <c r="E67" s="23" t="n"/>
    </row>
    <row r="68" ht="20" customHeight="1">
      <c r="A68" s="21" t="n"/>
      <c r="B68" s="21" t="n"/>
      <c r="C68" s="45" t="n"/>
      <c r="D68" s="33" t="n"/>
      <c r="E68" s="23" t="n"/>
    </row>
    <row r="69" ht="20" customHeight="1">
      <c r="A69" s="21" t="n"/>
      <c r="B69" s="21" t="n"/>
      <c r="C69" s="45" t="n"/>
      <c r="D69" s="33" t="n"/>
      <c r="E69" s="23" t="n"/>
    </row>
    <row r="70" ht="20" customHeight="1">
      <c r="A70" s="21" t="n"/>
      <c r="B70" s="21" t="n"/>
      <c r="C70" s="45" t="n"/>
      <c r="D70" s="33" t="n"/>
      <c r="E70" s="23" t="n"/>
    </row>
    <row r="71" ht="20" customHeight="1">
      <c r="A71" s="21" t="n"/>
      <c r="B71" s="21" t="n"/>
      <c r="C71" s="45" t="n"/>
      <c r="D71" s="33" t="n"/>
      <c r="E71" s="23" t="n"/>
    </row>
    <row r="72" ht="20" customHeight="1">
      <c r="A72" s="21" t="n"/>
      <c r="B72" s="21" t="n"/>
      <c r="C72" s="45" t="n"/>
      <c r="D72" s="33" t="n"/>
      <c r="E72" s="23" t="n"/>
    </row>
    <row r="73" ht="20" customHeight="1">
      <c r="A73" s="21" t="n"/>
      <c r="B73" s="21" t="n"/>
      <c r="C73" s="45" t="n"/>
      <c r="D73" s="33" t="n"/>
      <c r="E73" s="23" t="n"/>
    </row>
    <row r="74" ht="20" customHeight="1">
      <c r="A74" s="21" t="n"/>
      <c r="B74" s="21" t="n"/>
      <c r="C74" s="45" t="n"/>
      <c r="D74" s="33" t="n"/>
      <c r="E74" s="23" t="n"/>
    </row>
    <row r="75" ht="20" customHeight="1">
      <c r="A75" s="21" t="n"/>
      <c r="B75" s="21" t="n"/>
      <c r="C75" s="45" t="n"/>
      <c r="D75" s="33" t="n"/>
      <c r="E75" s="23" t="n"/>
    </row>
    <row r="76" ht="20" customHeight="1">
      <c r="A76" s="21" t="n"/>
      <c r="B76" s="21" t="n"/>
      <c r="C76" s="45" t="n"/>
      <c r="D76" s="33" t="n"/>
      <c r="E76" s="23" t="n"/>
    </row>
    <row r="77" ht="20" customHeight="1">
      <c r="A77" s="21" t="n"/>
      <c r="B77" s="21" t="n"/>
      <c r="C77" s="45" t="n"/>
      <c r="D77" s="33" t="n"/>
      <c r="E77" s="23" t="n"/>
    </row>
    <row r="78" ht="20" customHeight="1">
      <c r="A78" s="21" t="n"/>
      <c r="B78" s="21" t="n"/>
      <c r="C78" s="45" t="n"/>
      <c r="D78" s="33" t="n"/>
      <c r="E78" s="23" t="n"/>
    </row>
    <row r="79" ht="20" customHeight="1">
      <c r="A79" s="21" t="n"/>
      <c r="B79" s="21" t="n"/>
      <c r="C79" s="45" t="n"/>
      <c r="D79" s="33" t="n"/>
      <c r="E79" s="23" t="n"/>
    </row>
    <row r="80" ht="20" customHeight="1">
      <c r="A80" s="21" t="n"/>
      <c r="B80" s="21" t="n"/>
      <c r="C80" s="45" t="n"/>
      <c r="D80" s="33" t="n"/>
      <c r="E80" s="23" t="n"/>
    </row>
    <row r="81" ht="20" customHeight="1">
      <c r="A81" s="21" t="n"/>
      <c r="B81" s="21" t="n"/>
      <c r="C81" s="45" t="n"/>
      <c r="D81" s="33" t="n"/>
      <c r="E81" s="23" t="n"/>
    </row>
    <row r="82" ht="20" customHeight="1">
      <c r="A82" s="21" t="n"/>
      <c r="B82" s="21" t="n"/>
      <c r="C82" s="45" t="n"/>
      <c r="D82" s="33" t="n"/>
      <c r="E82" s="23" t="n"/>
    </row>
    <row r="83" ht="20" customHeight="1">
      <c r="A83" s="21" t="n"/>
      <c r="B83" s="21" t="n"/>
      <c r="C83" s="45" t="n"/>
      <c r="D83" s="33" t="n"/>
      <c r="E83" s="23" t="n"/>
    </row>
    <row r="84" ht="20" customHeight="1">
      <c r="A84" s="21" t="n"/>
      <c r="B84" s="21" t="n"/>
      <c r="C84" s="45" t="n"/>
      <c r="D84" s="33" t="n"/>
      <c r="E84" s="23" t="n"/>
    </row>
    <row r="85" ht="20" customHeight="1">
      <c r="A85" s="21" t="n"/>
      <c r="B85" s="21" t="n"/>
      <c r="C85" s="45" t="n"/>
      <c r="D85" s="33" t="n"/>
      <c r="E85" s="23" t="n"/>
    </row>
    <row r="86" ht="20" customHeight="1">
      <c r="A86" s="21" t="n"/>
      <c r="B86" s="21" t="n"/>
      <c r="C86" s="45" t="n"/>
      <c r="D86" s="33" t="n"/>
      <c r="E86" s="23" t="n"/>
    </row>
    <row r="87" ht="20" customHeight="1">
      <c r="A87" s="21" t="n"/>
      <c r="B87" s="21" t="n"/>
      <c r="C87" s="45" t="n"/>
      <c r="D87" s="33" t="n"/>
      <c r="E87" s="23" t="n"/>
    </row>
    <row r="88" ht="20" customHeight="1">
      <c r="A88" s="21" t="n"/>
      <c r="B88" s="21" t="n"/>
      <c r="C88" s="45" t="n"/>
      <c r="D88" s="33" t="n"/>
      <c r="E88" s="23" t="n"/>
    </row>
    <row r="89" ht="20" customHeight="1">
      <c r="A89" s="21" t="n"/>
      <c r="B89" s="21" t="n"/>
      <c r="C89" s="45" t="n"/>
      <c r="D89" s="33" t="n"/>
      <c r="E89" s="23" t="n"/>
    </row>
    <row r="90" ht="20" customHeight="1">
      <c r="A90" s="21" t="n"/>
      <c r="B90" s="21" t="n"/>
      <c r="C90" s="45" t="n"/>
      <c r="D90" s="33" t="n"/>
      <c r="E90" s="23" t="n"/>
    </row>
    <row r="91" ht="20" customHeight="1">
      <c r="A91" s="21" t="n"/>
      <c r="B91" s="21" t="n"/>
      <c r="C91" s="45" t="n"/>
      <c r="D91" s="33" t="n"/>
      <c r="E91" s="23" t="n"/>
    </row>
    <row r="92" ht="20" customHeight="1">
      <c r="A92" s="21" t="n"/>
      <c r="B92" s="21" t="n"/>
      <c r="C92" s="45" t="n"/>
      <c r="D92" s="33" t="n"/>
      <c r="E92" s="23" t="n"/>
    </row>
    <row r="93" ht="20" customHeight="1">
      <c r="A93" s="21" t="n"/>
      <c r="B93" s="21" t="n"/>
      <c r="C93" s="45" t="n"/>
      <c r="D93" s="33" t="n"/>
      <c r="E93" s="23" t="n"/>
    </row>
    <row r="94" ht="20" customHeight="1">
      <c r="A94" s="21" t="n"/>
      <c r="B94" s="21" t="n"/>
      <c r="C94" s="45" t="n"/>
      <c r="D94" s="33" t="n"/>
      <c r="E94" s="23" t="n"/>
    </row>
    <row r="95" ht="20" customHeight="1">
      <c r="A95" s="21" t="n"/>
      <c r="B95" s="21" t="n"/>
      <c r="C95" s="45" t="n"/>
      <c r="D95" s="33" t="n"/>
      <c r="E95" s="23" t="n"/>
    </row>
    <row r="96" ht="20" customHeight="1">
      <c r="A96" s="21" t="n"/>
      <c r="B96" s="21" t="n"/>
      <c r="C96" s="45" t="n"/>
      <c r="D96" s="33" t="n"/>
      <c r="E96" s="23" t="n"/>
    </row>
    <row r="97" ht="20" customHeight="1">
      <c r="A97" s="21" t="n"/>
      <c r="B97" s="21" t="n"/>
      <c r="C97" s="45" t="n"/>
      <c r="D97" s="33" t="n"/>
      <c r="E97" s="23" t="n"/>
    </row>
    <row r="98" ht="20" customHeight="1">
      <c r="A98" s="21" t="n"/>
      <c r="B98" s="21" t="n"/>
      <c r="C98" s="45" t="n"/>
      <c r="D98" s="33" t="n"/>
      <c r="E98" s="23" t="n"/>
    </row>
    <row r="99" ht="20" customHeight="1">
      <c r="A99" s="21" t="n"/>
      <c r="B99" s="21" t="n"/>
      <c r="C99" s="45" t="n"/>
      <c r="D99" s="33" t="n"/>
      <c r="E99" s="23" t="n"/>
    </row>
    <row r="100" ht="20" customHeight="1">
      <c r="A100" s="21" t="n"/>
      <c r="B100" s="21" t="n"/>
      <c r="C100" s="45" t="n"/>
      <c r="D100" s="33" t="n"/>
      <c r="E100" s="23" t="n"/>
    </row>
    <row r="101" ht="20" customHeight="1">
      <c r="A101" s="21" t="n"/>
      <c r="B101" s="21" t="n"/>
      <c r="C101" s="45" t="n"/>
      <c r="D101" s="33" t="n"/>
      <c r="E101" s="23" t="n"/>
    </row>
    <row r="102" ht="20" customHeight="1">
      <c r="A102" s="21" t="n"/>
      <c r="B102" s="21" t="n"/>
      <c r="C102" s="45" t="n"/>
      <c r="D102" s="33" t="n"/>
      <c r="E102" s="23" t="n"/>
    </row>
    <row r="103" ht="20" customHeight="1">
      <c r="A103" s="21" t="n"/>
      <c r="B103" s="21" t="n"/>
      <c r="C103" s="45" t="n"/>
      <c r="D103" s="33" t="n"/>
      <c r="E103" s="23" t="n"/>
    </row>
    <row r="104" ht="20" customHeight="1">
      <c r="A104" s="21" t="n"/>
      <c r="B104" s="21" t="n"/>
      <c r="C104" s="45" t="n"/>
      <c r="D104" s="33" t="n"/>
      <c r="E104" s="23" t="n"/>
    </row>
    <row r="105" ht="20" customHeight="1">
      <c r="A105" s="21" t="n"/>
      <c r="B105" s="21" t="n"/>
      <c r="C105" s="45" t="n"/>
      <c r="D105" s="33" t="n"/>
      <c r="E105" s="23" t="n"/>
    </row>
    <row r="106" ht="20" customHeight="1">
      <c r="A106" s="21" t="n"/>
      <c r="B106" s="21" t="n"/>
      <c r="C106" s="45" t="n"/>
      <c r="D106" s="33" t="n"/>
      <c r="E106" s="23" t="n"/>
    </row>
    <row r="107" ht="20" customHeight="1">
      <c r="A107" s="21" t="n"/>
      <c r="B107" s="21" t="n"/>
      <c r="C107" s="45" t="n"/>
      <c r="D107" s="33" t="n"/>
      <c r="E107" s="23" t="n"/>
    </row>
    <row r="108" ht="20" customHeight="1">
      <c r="A108" s="21" t="n"/>
      <c r="B108" s="21" t="n"/>
      <c r="C108" s="45" t="n"/>
      <c r="D108" s="33" t="n"/>
      <c r="E108" s="23" t="n"/>
    </row>
    <row r="109" ht="20" customHeight="1">
      <c r="A109" s="21" t="n"/>
      <c r="B109" s="21" t="n"/>
      <c r="C109" s="45" t="n"/>
      <c r="D109" s="33" t="n"/>
      <c r="E109" s="23" t="n"/>
    </row>
    <row r="110" ht="20" customHeight="1">
      <c r="A110" s="21" t="n"/>
      <c r="B110" s="21" t="n"/>
      <c r="C110" s="45" t="n"/>
      <c r="D110" s="33" t="n"/>
      <c r="E110" s="23" t="n"/>
    </row>
  </sheetData>
  <autoFilter ref="A10:E110"/>
  <mergeCells count="1">
    <mergeCell ref="A1:E1"/>
  </mergeCells>
  <conditionalFormatting sqref="B6:B7">
    <cfRule type="expression" priority="1" dxfId="1">
      <formula>$B$7&lt;$B$6</formula>
    </cfRule>
  </conditionalFormatting>
  <dataValidations count="6">
    <dataValidation sqref="B4 B6:B7" showDropDown="0" showInputMessage="1" showErrorMessage="1" allowBlank="0" errorTitle="Check Date" error="Enter a valid date between 01/01/2000 and 12/31/2100." promptTitle="Planning Date" prompt="Enter a planning date in MM/DD/YYYY format." type="date" operator="between">
      <formula1>DATE(2000,1,1)</formula1>
      <formula2>DATE(2100,12,31)</formula2>
    </dataValidation>
    <dataValidation sqref="B5 B8" showDropDown="0" showInputMessage="0" showErrorMessage="1" allowBlank="0" errorTitle="Check Amount" error="Enter a dollar amount from $0.00 through $100,000,000.00." type="decimal" operator="between">
      <formula1>0</formula1>
      <formula2>100000000</formula2>
    </dataValidation>
    <dataValidation sqref="B9" showDropDown="0" showInputMessage="0" showErrorMessage="1" allowBlank="0" errorTitle="Check Capacity Limit" error="Enter a whole number from 1 through 10,000." type="whole" operator="between">
      <formula1>1</formula1>
      <formula2>10000</formula2>
    </dataValidation>
    <dataValidation sqref="C11:C110" showDropDown="0" showInputMessage="0" showErrorMessage="1" allowBlank="0" errorTitle="Check Territory Goal" error="Enter a goal from $0.00 through the visible maximum territory goal." type="decimal" operator="between">
      <formula1>0</formula1>
      <formula2>$B$8</formula2>
    </dataValidation>
    <dataValidation sqref="D11:D110" showDropDown="0" showInputMessage="0" showErrorMessage="1" allowBlank="0" errorTitle="Check Capacity" error="Enter a whole-number capacity within the visible maximum." type="whole" operator="between">
      <formula1>0</formula1>
      <formula2>$B$9</formula2>
    </dataValidation>
    <dataValidation sqref="E11:E110" showDropDown="0" showInputMessage="0" showErrorMessage="1" allowBlank="0" errorTitle="Check Active Status" error="Select Yes or No." type="list">
      <formula1>"Yes,No"</formula1>
    </dataValidation>
  </dataValidations>
  <pageMargins left="0.25" right="0.25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Independent Insurance Agency</dc:creator>
  <dc:title xmlns:dc="http://purl.org/dc/elements/1.1/">Insurance Territory Sales Planner</dc:title>
  <dc:subject xmlns:dc="http://purl.org/dc/elements/1.1/">Territory prospect allocation and production goal planning</dc:subject>
  <dcterms:created xmlns:dcterms="http://purl.org/dc/terms/" xmlns:xsi="http://www.w3.org/2001/XMLSchema-instance" xsi:type="dcterms:W3CDTF">2026-09-10T07:51:05Z</dcterms:created>
  <dcterms:modified xmlns:dcterms="http://purl.org/dc/terms/" xmlns:xsi="http://www.w3.org/2001/XMLSchema-instance" xsi:type="dcterms:W3CDTF">2026-09-10T07:51:05+00:00Z</dcterms:modified>
</cp:coreProperties>
</file>